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ibros y Papers\JoseDOC\MINCUL\siica\BaseMadre_estadisticos\"/>
    </mc:Choice>
  </mc:AlternateContent>
  <bookViews>
    <workbookView xWindow="0" yWindow="0" windowWidth="12000" windowHeight="5235" tabRatio="788" activeTab="5"/>
  </bookViews>
  <sheets>
    <sheet name="Var_general" sheetId="9" r:id="rId1"/>
    <sheet name="Var_xSector" sheetId="4" r:id="rId2"/>
    <sheet name="Var_xMontos" sheetId="10" r:id="rId3"/>
    <sheet name="Var_xModal" sheetId="11" r:id="rId4"/>
    <sheet name="Var_xCadena" sheetId="6" r:id="rId5"/>
    <sheet name="Var_xRegion" sheetId="7" r:id="rId6"/>
  </sheets>
  <definedNames>
    <definedName name="_xlnm._FilterDatabase" localSheetId="5" hidden="1">Var_xRegion!$A$6:$O$31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7" l="1"/>
  <c r="L33" i="7"/>
  <c r="J33" i="7"/>
  <c r="N29" i="7"/>
  <c r="N28" i="7"/>
  <c r="N27" i="7"/>
  <c r="N24" i="7"/>
  <c r="N21" i="7"/>
  <c r="N20" i="7"/>
  <c r="N19" i="7"/>
  <c r="N16" i="7"/>
  <c r="N13" i="7"/>
  <c r="N12" i="7"/>
  <c r="N11" i="7"/>
  <c r="N8" i="7"/>
  <c r="L30" i="7"/>
  <c r="L29" i="7"/>
  <c r="L28" i="7"/>
  <c r="L22" i="7"/>
  <c r="L21" i="7"/>
  <c r="L20" i="7"/>
  <c r="L14" i="7"/>
  <c r="L13" i="7"/>
  <c r="L12" i="7"/>
  <c r="J31" i="7"/>
  <c r="J30" i="7"/>
  <c r="J29" i="7"/>
  <c r="J26" i="7"/>
  <c r="J24" i="7"/>
  <c r="J23" i="7"/>
  <c r="J22" i="7"/>
  <c r="J21" i="7"/>
  <c r="J19" i="7"/>
  <c r="J18" i="7"/>
  <c r="J16" i="7"/>
  <c r="J15" i="7"/>
  <c r="J14" i="7"/>
  <c r="J13" i="7"/>
  <c r="J11" i="7"/>
  <c r="J10" i="7"/>
  <c r="J8" i="7"/>
  <c r="J7" i="7"/>
  <c r="H31" i="7"/>
  <c r="H30" i="7"/>
  <c r="H24" i="7"/>
  <c r="H23" i="7"/>
  <c r="H22" i="7"/>
  <c r="H16" i="7"/>
  <c r="H15" i="7"/>
  <c r="H14" i="7"/>
  <c r="H8" i="7"/>
  <c r="H7" i="7"/>
  <c r="F31" i="7"/>
  <c r="F24" i="7"/>
  <c r="F23" i="7"/>
  <c r="F16" i="7"/>
  <c r="F15" i="7"/>
  <c r="F8" i="7"/>
  <c r="F7" i="7"/>
  <c r="D15" i="7"/>
  <c r="D23" i="7"/>
  <c r="D31" i="7"/>
  <c r="M33" i="7"/>
  <c r="N26" i="7" s="1"/>
  <c r="K33" i="7"/>
  <c r="L27" i="7" s="1"/>
  <c r="I33" i="7"/>
  <c r="J28" i="7" s="1"/>
  <c r="G33" i="7"/>
  <c r="H33" i="7" s="1"/>
  <c r="E33" i="7"/>
  <c r="F30" i="7" s="1"/>
  <c r="C33" i="7"/>
  <c r="D8" i="7" s="1"/>
  <c r="E32" i="7"/>
  <c r="G32" i="7"/>
  <c r="I32" i="7"/>
  <c r="K32" i="7"/>
  <c r="M32" i="7"/>
  <c r="C32" i="7"/>
  <c r="G6" i="6"/>
  <c r="G7" i="6"/>
  <c r="G8" i="6"/>
  <c r="G9" i="6"/>
  <c r="G5" i="6"/>
  <c r="G26" i="6"/>
  <c r="G25" i="6"/>
  <c r="G24" i="6"/>
  <c r="G23" i="6"/>
  <c r="G22" i="6"/>
  <c r="H56" i="4"/>
  <c r="H55" i="4"/>
  <c r="H54" i="4"/>
  <c r="H53" i="4"/>
  <c r="F56" i="4"/>
  <c r="F55" i="4"/>
  <c r="D54" i="4"/>
  <c r="D53" i="4"/>
  <c r="I55" i="4"/>
  <c r="I54" i="4"/>
  <c r="I53" i="4"/>
  <c r="G56" i="4"/>
  <c r="E56" i="4"/>
  <c r="F54" i="4" s="1"/>
  <c r="C56" i="4"/>
  <c r="D55" i="4" s="1"/>
  <c r="I9" i="4"/>
  <c r="J8" i="4" s="1"/>
  <c r="J9" i="4"/>
  <c r="J6" i="4"/>
  <c r="H9" i="4"/>
  <c r="H8" i="4"/>
  <c r="H7" i="4"/>
  <c r="H6" i="4"/>
  <c r="F9" i="4"/>
  <c r="F8" i="4"/>
  <c r="F7" i="4"/>
  <c r="F6" i="4"/>
  <c r="D7" i="4"/>
  <c r="D8" i="4"/>
  <c r="D9" i="4"/>
  <c r="D6" i="4"/>
  <c r="G25" i="11"/>
  <c r="H23" i="11" s="1"/>
  <c r="E25" i="11"/>
  <c r="F24" i="11" s="1"/>
  <c r="C25" i="11"/>
  <c r="D23" i="11" s="1"/>
  <c r="I24" i="11"/>
  <c r="D24" i="11"/>
  <c r="I23" i="11"/>
  <c r="I7" i="11"/>
  <c r="I6" i="11"/>
  <c r="G8" i="11"/>
  <c r="H8" i="11" s="1"/>
  <c r="E8" i="11"/>
  <c r="F6" i="11" s="1"/>
  <c r="C8" i="11"/>
  <c r="D6" i="11" s="1"/>
  <c r="J9" i="9"/>
  <c r="J8" i="9"/>
  <c r="J7" i="9"/>
  <c r="J6" i="9"/>
  <c r="H9" i="9"/>
  <c r="H8" i="9"/>
  <c r="H7" i="9"/>
  <c r="H6" i="9"/>
  <c r="F9" i="9"/>
  <c r="F8" i="9"/>
  <c r="F7" i="9"/>
  <c r="F6" i="9"/>
  <c r="D7" i="9"/>
  <c r="D8" i="9"/>
  <c r="D9" i="9"/>
  <c r="D6" i="9"/>
  <c r="H8" i="10"/>
  <c r="H7" i="10"/>
  <c r="H6" i="10"/>
  <c r="F8" i="10"/>
  <c r="F7" i="10"/>
  <c r="F6" i="10"/>
  <c r="D8" i="10"/>
  <c r="D7" i="10"/>
  <c r="D6" i="10"/>
  <c r="D30" i="7" l="1"/>
  <c r="D14" i="7"/>
  <c r="D21" i="7"/>
  <c r="F9" i="7"/>
  <c r="F32" i="7" s="1"/>
  <c r="D28" i="7"/>
  <c r="D20" i="7"/>
  <c r="D12" i="7"/>
  <c r="F10" i="7"/>
  <c r="F18" i="7"/>
  <c r="F26" i="7"/>
  <c r="H9" i="7"/>
  <c r="H32" i="7" s="1"/>
  <c r="H17" i="7"/>
  <c r="H25" i="7"/>
  <c r="L7" i="7"/>
  <c r="L15" i="7"/>
  <c r="L23" i="7"/>
  <c r="L31" i="7"/>
  <c r="N14" i="7"/>
  <c r="N22" i="7"/>
  <c r="N30" i="7"/>
  <c r="D27" i="7"/>
  <c r="D19" i="7"/>
  <c r="D11" i="7"/>
  <c r="F11" i="7"/>
  <c r="F19" i="7"/>
  <c r="F27" i="7"/>
  <c r="H10" i="7"/>
  <c r="H18" i="7"/>
  <c r="H26" i="7"/>
  <c r="J9" i="7"/>
  <c r="J32" i="7" s="1"/>
  <c r="J17" i="7"/>
  <c r="J25" i="7"/>
  <c r="L8" i="7"/>
  <c r="L16" i="7"/>
  <c r="L24" i="7"/>
  <c r="N7" i="7"/>
  <c r="N15" i="7"/>
  <c r="N23" i="7"/>
  <c r="N31" i="7"/>
  <c r="D13" i="7"/>
  <c r="F25" i="7"/>
  <c r="D26" i="7"/>
  <c r="D10" i="7"/>
  <c r="F20" i="7"/>
  <c r="H11" i="7"/>
  <c r="H27" i="7"/>
  <c r="L9" i="7"/>
  <c r="L25" i="7"/>
  <c r="D33" i="7"/>
  <c r="D17" i="7"/>
  <c r="D9" i="7"/>
  <c r="F13" i="7"/>
  <c r="F29" i="7"/>
  <c r="H12" i="7"/>
  <c r="H20" i="7"/>
  <c r="H28" i="7"/>
  <c r="J27" i="7"/>
  <c r="L10" i="7"/>
  <c r="L18" i="7"/>
  <c r="L26" i="7"/>
  <c r="N9" i="7"/>
  <c r="N17" i="7"/>
  <c r="N25" i="7"/>
  <c r="F33" i="7"/>
  <c r="D22" i="7"/>
  <c r="D29" i="7"/>
  <c r="F17" i="7"/>
  <c r="D18" i="7"/>
  <c r="F12" i="7"/>
  <c r="F28" i="7"/>
  <c r="H19" i="7"/>
  <c r="L17" i="7"/>
  <c r="D25" i="7"/>
  <c r="F21" i="7"/>
  <c r="D7" i="7"/>
  <c r="D32" i="7" s="1"/>
  <c r="D24" i="7"/>
  <c r="D16" i="7"/>
  <c r="F14" i="7"/>
  <c r="F22" i="7"/>
  <c r="H13" i="7"/>
  <c r="H21" i="7"/>
  <c r="H29" i="7"/>
  <c r="J12" i="7"/>
  <c r="J20" i="7"/>
  <c r="L11" i="7"/>
  <c r="L19" i="7"/>
  <c r="N10" i="7"/>
  <c r="N18" i="7"/>
  <c r="D56" i="4"/>
  <c r="F53" i="4"/>
  <c r="I56" i="4"/>
  <c r="J56" i="4" s="1"/>
  <c r="J7" i="4"/>
  <c r="F7" i="11"/>
  <c r="I8" i="11"/>
  <c r="F8" i="11"/>
  <c r="F23" i="11"/>
  <c r="I25" i="11"/>
  <c r="J23" i="11" s="1"/>
  <c r="D25" i="11"/>
  <c r="F25" i="11"/>
  <c r="H24" i="11"/>
  <c r="H25" i="11"/>
  <c r="D7" i="11"/>
  <c r="D8" i="11"/>
  <c r="H6" i="11"/>
  <c r="H7" i="11"/>
  <c r="N32" i="7" l="1"/>
  <c r="L32" i="7"/>
  <c r="J54" i="4"/>
  <c r="J55" i="4"/>
  <c r="J53" i="4"/>
  <c r="J8" i="11"/>
  <c r="J7" i="11"/>
  <c r="J6" i="11"/>
  <c r="J25" i="11"/>
  <c r="J24" i="11"/>
  <c r="F26" i="6" l="1"/>
  <c r="F25" i="6"/>
  <c r="F24" i="6"/>
  <c r="F23" i="6"/>
  <c r="F22" i="6"/>
  <c r="F9" i="6"/>
  <c r="F8" i="6"/>
  <c r="F7" i="6"/>
  <c r="F6" i="6"/>
  <c r="F5" i="6"/>
</calcChain>
</file>

<file path=xl/sharedStrings.xml><?xml version="1.0" encoding="utf-8"?>
<sst xmlns="http://schemas.openxmlformats.org/spreadsheetml/2006/main" count="173" uniqueCount="73">
  <si>
    <t>Proyectos</t>
  </si>
  <si>
    <t>Proyectos ganadores</t>
  </si>
  <si>
    <t>Región</t>
  </si>
  <si>
    <t>%</t>
  </si>
  <si>
    <t>Total</t>
  </si>
  <si>
    <t>Beneficiario</t>
  </si>
  <si>
    <t>Excluido</t>
  </si>
  <si>
    <t>Total 2018 - 2020</t>
  </si>
  <si>
    <t>Persona Jurídica</t>
  </si>
  <si>
    <t>Persona Natural</t>
  </si>
  <si>
    <t>Actividad cinematográfica y audiovisual</t>
  </si>
  <si>
    <t>Artes escénicas, artes visuales y la música</t>
  </si>
  <si>
    <t>Libro y fomento de la lectura</t>
  </si>
  <si>
    <t>Amazonas</t>
  </si>
  <si>
    <t>Ancash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</si>
  <si>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</si>
  <si>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</si>
  <si>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</si>
  <si>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</si>
  <si>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</si>
  <si>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</si>
  <si>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</si>
  <si>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</si>
  <si>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</si>
  <si>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</si>
  <si>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</si>
  <si>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</si>
  <si>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Moquegua</t>
  </si>
  <si>
    <t>Pasco</t>
  </si>
  <si>
    <t>Piura</t>
  </si>
  <si>
    <t>Puno</t>
  </si>
  <si>
    <t>Tacna</t>
  </si>
  <si>
    <t>Tumbes</t>
  </si>
  <si>
    <t>Ucayali</t>
  </si>
  <si>
    <t>Acceso</t>
  </si>
  <si>
    <t>Circulación</t>
  </si>
  <si>
    <t>Creación</t>
  </si>
  <si>
    <t>Formación</t>
  </si>
  <si>
    <t>Producción</t>
  </si>
  <si>
    <t>Lima Metropolitana</t>
  </si>
  <si>
    <t xml:space="preserve">Regiones y prov. fuera de Lima M. </t>
  </si>
  <si>
    <t>P. Jurídica</t>
  </si>
  <si>
    <t>P. Natural</t>
  </si>
  <si>
    <t>Proyectos postulados y beneficiarios de los EEC 2018 - 2020</t>
  </si>
  <si>
    <t>Fuente: Dirección General de Industrias Culturales. Bases de datos de plataformas de postulación.</t>
  </si>
  <si>
    <t>Monto 2018</t>
  </si>
  <si>
    <t>Monto 2019</t>
  </si>
  <si>
    <t>Monto 2020</t>
  </si>
  <si>
    <t>S/</t>
  </si>
  <si>
    <r>
      <t xml:space="preserve">Fuente: Planes Anuales de los EEC 2018 – 2021 y actualizaciones. </t>
    </r>
    <r>
      <rPr>
        <sz val="10"/>
        <color theme="1"/>
        <rFont val="Arial"/>
        <family val="2"/>
      </rPr>
      <t>Elaboración: Dirección General de Industrias Culturales y Artes.</t>
    </r>
  </si>
  <si>
    <t>Monto destinado a los proyectos ganadores (S/)</t>
  </si>
  <si>
    <t>Estado</t>
  </si>
  <si>
    <t>Apto / No beneficiario</t>
  </si>
  <si>
    <t>Modalidad</t>
  </si>
  <si>
    <t xml:space="preserve">Porcentaje que ocuparon los proyectos según modalidad </t>
  </si>
  <si>
    <t xml:space="preserve">Porcentaje que ocuparon los proyectos ganadores según modalidad </t>
  </si>
  <si>
    <t>Modalidad (%)</t>
  </si>
  <si>
    <t>Sector</t>
  </si>
  <si>
    <t>Año</t>
  </si>
  <si>
    <t>Porcentaje que ocuparon los proyectos según modalidad y sector</t>
  </si>
  <si>
    <t>Proyectos postulantes a los EEC 2018 - 2020, según sector</t>
  </si>
  <si>
    <t>Proyectos beneficiarios de los EEC 2018 - 2020, según sector</t>
  </si>
  <si>
    <t>Cadena</t>
  </si>
  <si>
    <t>Porcentaje que ocuparon los proyectos participantes según cadena de producción</t>
  </si>
  <si>
    <t>Porcentaje que ocuparon los proyectos ganadores según cadena de producción</t>
  </si>
  <si>
    <t>Lima Provincias</t>
  </si>
  <si>
    <t>San Martín</t>
  </si>
  <si>
    <t>Madre de Dios</t>
  </si>
  <si>
    <t>Número</t>
  </si>
  <si>
    <t>% (Total nacional)</t>
  </si>
  <si>
    <t>Proyectos que postularon y proyectos ganadores de los EEC 2018 - 2020, según región</t>
  </si>
  <si>
    <t>Fuente: Dirección General de Industrias Culturales. Bases de datos de plataformas de postulación. Nota: Lima Metropolitana incluye a la Provincia Constitucional del Callao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</si>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</sst>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1" fontId="0" fillId="0" borderId="0" xfId="0" applyNumberFormat="1" applyBorder="1"/>
    <xf numFmtId="164" fontId="0" fillId="0" borderId="0" xfId="1" applyNumberFormat="1" applyFont="1"/>
    <xf numFmtId="1" fontId="0" fillId="0" borderId="0" xfId="0" applyNumberFormat="1"/>
    <xf numFmtId="164" fontId="0" fillId="0" borderId="0" xfId="0" applyNumberFormat="1"/>
    <xf numFmtId="9" fontId="0" fillId="0" borderId="0" xfId="1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1" fontId="0" fillId="0" borderId="7" xfId="0" applyNumberFormat="1" applyBorder="1"/>
    <xf numFmtId="1" fontId="0" fillId="0" borderId="2" xfId="0" applyNumberFormat="1" applyBorder="1"/>
    <xf numFmtId="1" fontId="0" fillId="0" borderId="9" xfId="0" applyNumberFormat="1" applyBorder="1"/>
    <xf numFmtId="1" fontId="3" fillId="0" borderId="14" xfId="0" applyNumberFormat="1" applyFont="1" applyBorder="1"/>
    <xf numFmtId="1" fontId="3" fillId="0" borderId="13" xfId="0" applyNumberFormat="1" applyFont="1" applyBorder="1"/>
    <xf numFmtId="0" fontId="3" fillId="0" borderId="7" xfId="0" applyFont="1" applyBorder="1"/>
    <xf numFmtId="0" fontId="1" fillId="0" borderId="2" xfId="0" applyFont="1" applyFill="1" applyBorder="1"/>
    <xf numFmtId="0" fontId="3" fillId="2" borderId="0" xfId="0" applyFont="1" applyFill="1"/>
    <xf numFmtId="0" fontId="4" fillId="2" borderId="0" xfId="0" applyFont="1" applyFill="1" applyBorder="1" applyAlignment="1">
      <alignment horizontal="justify" vertical="center"/>
    </xf>
    <xf numFmtId="3" fontId="7" fillId="2" borderId="0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3" fontId="7" fillId="2" borderId="14" xfId="0" applyNumberFormat="1" applyFont="1" applyFill="1" applyBorder="1" applyAlignment="1">
      <alignment horizontal="right" vertical="center"/>
    </xf>
    <xf numFmtId="9" fontId="7" fillId="2" borderId="15" xfId="0" applyNumberFormat="1" applyFont="1" applyFill="1" applyBorder="1" applyAlignment="1">
      <alignment horizontal="right"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0" fontId="7" fillId="2" borderId="8" xfId="0" applyNumberFormat="1" applyFont="1" applyFill="1" applyBorder="1" applyAlignment="1">
      <alignment horizontal="right" vertical="center"/>
    </xf>
    <xf numFmtId="3" fontId="7" fillId="2" borderId="9" xfId="0" applyNumberFormat="1" applyFont="1" applyFill="1" applyBorder="1" applyAlignment="1">
      <alignment horizontal="right" vertical="center"/>
    </xf>
    <xf numFmtId="10" fontId="7" fillId="2" borderId="10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10" fontId="7" fillId="2" borderId="12" xfId="0" applyNumberFormat="1" applyFont="1" applyFill="1" applyBorder="1" applyAlignment="1">
      <alignment horizontal="right" vertical="center"/>
    </xf>
    <xf numFmtId="164" fontId="0" fillId="0" borderId="0" xfId="1" applyNumberFormat="1" applyFont="1" applyBorder="1"/>
    <xf numFmtId="0" fontId="0" fillId="0" borderId="9" xfId="0" applyBorder="1"/>
    <xf numFmtId="0" fontId="0" fillId="0" borderId="11" xfId="0" applyBorder="1"/>
    <xf numFmtId="0" fontId="0" fillId="0" borderId="0" xfId="0" applyBorder="1"/>
    <xf numFmtId="164" fontId="0" fillId="0" borderId="2" xfId="1" applyNumberFormat="1" applyFont="1" applyBorder="1"/>
    <xf numFmtId="0" fontId="0" fillId="0" borderId="2" xfId="0" applyBorder="1"/>
    <xf numFmtId="164" fontId="0" fillId="0" borderId="14" xfId="1" applyNumberFormat="1" applyFont="1" applyBorder="1"/>
    <xf numFmtId="0" fontId="0" fillId="0" borderId="14" xfId="0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164" fontId="0" fillId="0" borderId="15" xfId="1" applyNumberFormat="1" applyFont="1" applyBorder="1"/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right" vertical="center"/>
    </xf>
    <xf numFmtId="164" fontId="0" fillId="2" borderId="0" xfId="1" applyNumberFormat="1" applyFont="1" applyFill="1"/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" fontId="0" fillId="2" borderId="0" xfId="0" applyNumberFormat="1" applyFill="1"/>
    <xf numFmtId="0" fontId="0" fillId="2" borderId="2" xfId="0" applyFill="1" applyBorder="1"/>
    <xf numFmtId="164" fontId="0" fillId="2" borderId="8" xfId="1" applyNumberFormat="1" applyFont="1" applyFill="1" applyBorder="1"/>
    <xf numFmtId="0" fontId="0" fillId="2" borderId="0" xfId="0" applyFill="1" applyBorder="1"/>
    <xf numFmtId="164" fontId="0" fillId="2" borderId="10" xfId="1" applyNumberFormat="1" applyFont="1" applyFill="1" applyBorder="1"/>
    <xf numFmtId="0" fontId="3" fillId="2" borderId="1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3" xfId="0" applyFill="1" applyBorder="1"/>
    <xf numFmtId="0" fontId="0" fillId="2" borderId="13" xfId="0" applyFill="1" applyBorder="1"/>
    <xf numFmtId="9" fontId="0" fillId="2" borderId="15" xfId="1" applyFont="1" applyFill="1" applyBorder="1"/>
    <xf numFmtId="0" fontId="0" fillId="2" borderId="14" xfId="0" applyFill="1" applyBorder="1"/>
    <xf numFmtId="9" fontId="0" fillId="2" borderId="14" xfId="1" applyFont="1" applyFill="1" applyBorder="1"/>
    <xf numFmtId="0" fontId="8" fillId="2" borderId="7" xfId="0" applyFont="1" applyFill="1" applyBorder="1" applyAlignment="1">
      <alignment horizontal="center" vertical="center" wrapText="1"/>
    </xf>
    <xf numFmtId="164" fontId="0" fillId="2" borderId="2" xfId="1" applyNumberFormat="1" applyFont="1" applyFill="1" applyBorder="1"/>
    <xf numFmtId="164" fontId="0" fillId="2" borderId="0" xfId="1" applyNumberFormat="1" applyFont="1" applyFill="1" applyBorder="1"/>
    <xf numFmtId="0" fontId="8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0" fillId="2" borderId="8" xfId="0" applyFont="1" applyFill="1" applyBorder="1"/>
    <xf numFmtId="0" fontId="0" fillId="2" borderId="10" xfId="0" applyFont="1" applyFill="1" applyBorder="1"/>
    <xf numFmtId="0" fontId="0" fillId="2" borderId="12" xfId="0" applyFont="1" applyFill="1" applyBorder="1"/>
    <xf numFmtId="0" fontId="0" fillId="2" borderId="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0" fontId="0" fillId="2" borderId="4" xfId="0" applyFill="1" applyBorder="1"/>
    <xf numFmtId="164" fontId="0" fillId="2" borderId="4" xfId="1" applyNumberFormat="1" applyFont="1" applyFill="1" applyBorder="1"/>
    <xf numFmtId="164" fontId="0" fillId="2" borderId="5" xfId="1" applyNumberFormat="1" applyFont="1" applyFill="1" applyBorder="1"/>
    <xf numFmtId="164" fontId="0" fillId="2" borderId="6" xfId="1" applyNumberFormat="1" applyFont="1" applyFill="1" applyBorder="1"/>
    <xf numFmtId="164" fontId="0" fillId="2" borderId="1" xfId="1" applyNumberFormat="1" applyFont="1" applyFill="1" applyBorder="1"/>
    <xf numFmtId="0" fontId="3" fillId="0" borderId="4" xfId="0" applyFont="1" applyBorder="1" applyAlignment="1">
      <alignment horizontal="center" vertical="center"/>
    </xf>
    <xf numFmtId="1" fontId="0" fillId="2" borderId="2" xfId="0" applyNumberFormat="1" applyFill="1" applyBorder="1"/>
    <xf numFmtId="1" fontId="0" fillId="2" borderId="0" xfId="0" applyNumberFormat="1" applyFill="1" applyBorder="1"/>
    <xf numFmtId="1" fontId="0" fillId="2" borderId="1" xfId="0" applyNumberFormat="1" applyFill="1" applyBorder="1"/>
    <xf numFmtId="164" fontId="0" fillId="2" borderId="12" xfId="1" applyNumberFormat="1" applyFont="1" applyFill="1" applyBorder="1"/>
    <xf numFmtId="1" fontId="0" fillId="2" borderId="7" xfId="0" applyNumberFormat="1" applyFill="1" applyBorder="1"/>
    <xf numFmtId="1" fontId="0" fillId="2" borderId="9" xfId="0" applyNumberFormat="1" applyFill="1" applyBorder="1"/>
    <xf numFmtId="1" fontId="0" fillId="2" borderId="11" xfId="0" applyNumberFormat="1" applyFill="1" applyBorder="1"/>
    <xf numFmtId="0" fontId="8" fillId="2" borderId="8" xfId="0" applyFont="1" applyFill="1" applyBorder="1" applyAlignment="1">
      <alignment horizontal="center" vertical="center" wrapText="1"/>
    </xf>
    <xf numFmtId="1" fontId="0" fillId="2" borderId="13" xfId="0" applyNumberFormat="1" applyFill="1" applyBorder="1"/>
    <xf numFmtId="164" fontId="0" fillId="2" borderId="15" xfId="1" applyNumberFormat="1" applyFont="1" applyFill="1" applyBorder="1"/>
    <xf numFmtId="164" fontId="0" fillId="2" borderId="14" xfId="1" applyNumberFormat="1" applyFont="1" applyFill="1" applyBorder="1"/>
    <xf numFmtId="0" fontId="0" fillId="2" borderId="15" xfId="0" applyFill="1" applyBorder="1"/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2" borderId="9" xfId="0" applyFont="1" applyFill="1" applyBorder="1"/>
    <xf numFmtId="1" fontId="3" fillId="2" borderId="0" xfId="0" applyNumberFormat="1" applyFont="1" applyFill="1" applyBorder="1"/>
    <xf numFmtId="164" fontId="3" fillId="2" borderId="0" xfId="1" applyNumberFormat="1" applyFont="1" applyFill="1" applyBorder="1"/>
    <xf numFmtId="0" fontId="3" fillId="2" borderId="13" xfId="0" applyFont="1" applyFill="1" applyBorder="1"/>
    <xf numFmtId="1" fontId="3" fillId="2" borderId="14" xfId="0" applyNumberFormat="1" applyFont="1" applyFill="1" applyBorder="1"/>
    <xf numFmtId="1" fontId="3" fillId="2" borderId="9" xfId="0" applyNumberFormat="1" applyFont="1" applyFill="1" applyBorder="1"/>
    <xf numFmtId="164" fontId="3" fillId="2" borderId="10" xfId="1" applyNumberFormat="1" applyFont="1" applyFill="1" applyBorder="1"/>
    <xf numFmtId="1" fontId="3" fillId="2" borderId="13" xfId="0" applyNumberFormat="1" applyFont="1" applyFill="1" applyBorder="1"/>
    <xf numFmtId="164" fontId="3" fillId="2" borderId="14" xfId="1" applyNumberFormat="1" applyFont="1" applyFill="1" applyBorder="1"/>
    <xf numFmtId="164" fontId="3" fillId="2" borderId="15" xfId="1" applyNumberFormat="1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66"/>
      <color rgb="FFFF9933"/>
      <color rgb="FF73A9DB"/>
      <color rgb="FF3333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Proyectos postulados y beneficiarios de los EEC 2018 - 2020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Var_general!$B$6</c:f>
              <c:strCache>
                <c:ptCount val="1"/>
                <c:pt idx="0">
                  <c:v>Beneficiario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(Var_general!$C$6,Var_general!$E$6,Var_general!$G$6)</c:f>
              <c:numCache>
                <c:formatCode>0</c:formatCode>
                <c:ptCount val="3"/>
                <c:pt idx="0">
                  <c:v>345</c:v>
                </c:pt>
                <c:pt idx="1">
                  <c:v>358</c:v>
                </c:pt>
                <c:pt idx="2">
                  <c:v>376</c:v>
                </c:pt>
              </c:numCache>
            </c:numRef>
          </c:val>
        </c:ser>
        <c:ser>
          <c:idx val="1"/>
          <c:order val="1"/>
          <c:tx>
            <c:strRef>
              <c:f>Var_general!$B$9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(Var_general!$C$9,Var_general!$E$9,Var_general!$G$9)</c:f>
              <c:numCache>
                <c:formatCode>0</c:formatCode>
                <c:ptCount val="3"/>
                <c:pt idx="0">
                  <c:v>1601</c:v>
                </c:pt>
                <c:pt idx="1">
                  <c:v>2230</c:v>
                </c:pt>
                <c:pt idx="2">
                  <c:v>2997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795824"/>
        <c:axId val="523788544"/>
      </c:barChart>
      <c:catAx>
        <c:axId val="52379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3788544"/>
        <c:crosses val="autoZero"/>
        <c:auto val="1"/>
        <c:lblAlgn val="ctr"/>
        <c:lblOffset val="100"/>
        <c:noMultiLvlLbl val="0"/>
      </c:catAx>
      <c:valAx>
        <c:axId val="52378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379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Porcentaje que ocuparon los proyectos según modalidad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835236220472441"/>
          <c:y val="0.15039733267113906"/>
          <c:w val="0.82984208223972"/>
          <c:h val="0.616513179952905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Var_xModal!$B$6</c:f>
              <c:strCache>
                <c:ptCount val="1"/>
                <c:pt idx="0">
                  <c:v>Persona Jurídica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(Var_xModal!$D$6,Var_xModal!$F$6,Var_xModal!$H$6)</c:f>
              <c:numCache>
                <c:formatCode>0.0%</c:formatCode>
                <c:ptCount val="3"/>
                <c:pt idx="0">
                  <c:v>0.61773891317926299</c:v>
                </c:pt>
                <c:pt idx="1">
                  <c:v>0.58430493273542605</c:v>
                </c:pt>
                <c:pt idx="2">
                  <c:v>0.51751751751751751</c:v>
                </c:pt>
              </c:numCache>
            </c:numRef>
          </c:val>
        </c:ser>
        <c:ser>
          <c:idx val="1"/>
          <c:order val="1"/>
          <c:tx>
            <c:strRef>
              <c:f>Var_xModal!$B$7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(Var_xModal!$D$7,Var_xModal!$F$7,Var_xModal!$H$7)</c:f>
              <c:numCache>
                <c:formatCode>0.0%</c:formatCode>
                <c:ptCount val="3"/>
                <c:pt idx="0">
                  <c:v>0.38226108682073706</c:v>
                </c:pt>
                <c:pt idx="1">
                  <c:v>0.415695067264574</c:v>
                </c:pt>
                <c:pt idx="2">
                  <c:v>0.48248248248248249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437008"/>
        <c:axId val="161440928"/>
      </c:barChart>
      <c:catAx>
        <c:axId val="161437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440928"/>
        <c:crosses val="autoZero"/>
        <c:auto val="1"/>
        <c:lblAlgn val="ctr"/>
        <c:lblOffset val="100"/>
        <c:noMultiLvlLbl val="0"/>
      </c:catAx>
      <c:valAx>
        <c:axId val="16144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4370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Porcentaje que ocuparon los proyectos participantes según cadena de producción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7536651091375978E-2"/>
          <c:y val="0.17737246064059362"/>
          <c:w val="0.54393237308545639"/>
          <c:h val="0.78698264329273593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explosion val="6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explosion val="8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explosion val="5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explosion val="6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Var_xCadena!$B$5:$B$9</c:f>
              <c:strCache>
                <c:ptCount val="5"/>
                <c:pt idx="0">
                  <c:v>Acceso</c:v>
                </c:pt>
                <c:pt idx="1">
                  <c:v>Circulación</c:v>
                </c:pt>
                <c:pt idx="2">
                  <c:v>Creación</c:v>
                </c:pt>
                <c:pt idx="3">
                  <c:v>Formación</c:v>
                </c:pt>
                <c:pt idx="4">
                  <c:v>Producción</c:v>
                </c:pt>
              </c:strCache>
            </c:strRef>
          </c:cat>
          <c:val>
            <c:numRef>
              <c:f>Var_xCadena!$F$5:$F$9</c:f>
              <c:numCache>
                <c:formatCode>0</c:formatCode>
                <c:ptCount val="5"/>
                <c:pt idx="0">
                  <c:v>1186</c:v>
                </c:pt>
                <c:pt idx="1">
                  <c:v>931</c:v>
                </c:pt>
                <c:pt idx="2">
                  <c:v>1490</c:v>
                </c:pt>
                <c:pt idx="3">
                  <c:v>309</c:v>
                </c:pt>
                <c:pt idx="4">
                  <c:v>2912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91471437093689"/>
          <c:y val="0.27735458812148533"/>
          <c:w val="0.26402101356794033"/>
          <c:h val="0.5057091231301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Porcentaje que ocuparon los proyectos ganadores según cadena de producción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748574331730187"/>
          <c:y val="0.21585688009507012"/>
          <c:w val="0.48154578716001417"/>
          <c:h val="0.74756836950186578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3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explosion val="7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explosion val="7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explosion val="8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explosion val="4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Var_xCadena!$B$22:$B$26</c:f>
              <c:strCache>
                <c:ptCount val="5"/>
                <c:pt idx="0">
                  <c:v>Acceso</c:v>
                </c:pt>
                <c:pt idx="1">
                  <c:v>Circulación</c:v>
                </c:pt>
                <c:pt idx="2">
                  <c:v>Creación</c:v>
                </c:pt>
                <c:pt idx="3">
                  <c:v>Formación</c:v>
                </c:pt>
                <c:pt idx="4">
                  <c:v>Producción</c:v>
                </c:pt>
              </c:strCache>
            </c:strRef>
          </c:cat>
          <c:val>
            <c:numRef>
              <c:f>Var_xCadena!$F$22:$F$26</c:f>
              <c:numCache>
                <c:formatCode>0</c:formatCode>
                <c:ptCount val="5"/>
                <c:pt idx="0">
                  <c:v>239</c:v>
                </c:pt>
                <c:pt idx="1">
                  <c:v>281</c:v>
                </c:pt>
                <c:pt idx="2">
                  <c:v>166</c:v>
                </c:pt>
                <c:pt idx="3">
                  <c:v>64</c:v>
                </c:pt>
                <c:pt idx="4">
                  <c:v>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ysClr val="windowText" lastClr="000000"/>
                </a:solidFill>
                <a:effectLst/>
              </a:rPr>
              <a:t>Porcentaje que ocuparon los proyectos ganadores según región</a:t>
            </a:r>
            <a:endParaRPr lang="es-ES" sz="12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257717430310946"/>
          <c:y val="0.18170566474865285"/>
          <c:w val="0.87052752523191179"/>
          <c:h val="0.676226647615030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Var_xRegion!$B$32</c:f>
              <c:strCache>
                <c:ptCount val="1"/>
                <c:pt idx="0">
                  <c:v>Regiones y prov. fuera de Lima M.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(Var_xRegion!$F$32,Var_xRegion!$J$32,Var_xRegion!$N$32)</c:f>
              <c:numCache>
                <c:formatCode>0.0%</c:formatCode>
                <c:ptCount val="3"/>
                <c:pt idx="0">
                  <c:v>0.27536231884057977</c:v>
                </c:pt>
                <c:pt idx="1">
                  <c:v>0.3011363636363637</c:v>
                </c:pt>
                <c:pt idx="2">
                  <c:v>0.35904255319148942</c:v>
                </c:pt>
              </c:numCache>
            </c:numRef>
          </c:val>
        </c:ser>
        <c:ser>
          <c:idx val="1"/>
          <c:order val="1"/>
          <c:tx>
            <c:strRef>
              <c:f>Var_xRegion!$B$20</c:f>
              <c:strCache>
                <c:ptCount val="1"/>
                <c:pt idx="0">
                  <c:v>Lima Metropolitana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(Var_xRegion!$F$20,Var_xRegion!$J$20,Var_xRegion!$N$20)</c:f>
              <c:numCache>
                <c:formatCode>0.0%</c:formatCode>
                <c:ptCount val="3"/>
                <c:pt idx="0">
                  <c:v>0.72463768115942029</c:v>
                </c:pt>
                <c:pt idx="1">
                  <c:v>0.69886363636363635</c:v>
                </c:pt>
                <c:pt idx="2">
                  <c:v>0.64095744680851063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2678032"/>
        <c:axId val="242678592"/>
      </c:barChart>
      <c:catAx>
        <c:axId val="242678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678592"/>
        <c:crosses val="autoZero"/>
        <c:auto val="1"/>
        <c:lblAlgn val="ctr"/>
        <c:lblOffset val="100"/>
        <c:noMultiLvlLbl val="0"/>
      </c:catAx>
      <c:valAx>
        <c:axId val="24267859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24267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Porcentaje que ocuparon los proyectos participantes según región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Var_xRegion!$B$32</c:f>
              <c:strCache>
                <c:ptCount val="1"/>
                <c:pt idx="0">
                  <c:v>Regiones y prov. fuera de Lima M.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(Var_xRegion!$D$32,Var_xRegion!$H$32,Var_xRegion!$L$32)</c:f>
              <c:numCache>
                <c:formatCode>0.0%</c:formatCode>
                <c:ptCount val="3"/>
                <c:pt idx="0">
                  <c:v>0.23985009369144278</c:v>
                </c:pt>
                <c:pt idx="1">
                  <c:v>0.2853285328532853</c:v>
                </c:pt>
                <c:pt idx="2">
                  <c:v>0.31164497831164495</c:v>
                </c:pt>
              </c:numCache>
            </c:numRef>
          </c:val>
        </c:ser>
        <c:ser>
          <c:idx val="1"/>
          <c:order val="1"/>
          <c:tx>
            <c:strRef>
              <c:f>Var_xRegion!$B$20</c:f>
              <c:strCache>
                <c:ptCount val="1"/>
                <c:pt idx="0">
                  <c:v>Lima Metropolitana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(Var_xRegion!$D$20,Var_xRegion!$H$20,Var_xRegion!$L$20)</c:f>
              <c:numCache>
                <c:formatCode>0.0%</c:formatCode>
                <c:ptCount val="3"/>
                <c:pt idx="0">
                  <c:v>0.76014990630855717</c:v>
                </c:pt>
                <c:pt idx="1">
                  <c:v>0.7146714671467147</c:v>
                </c:pt>
                <c:pt idx="2">
                  <c:v>0.68835502168835505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2681952"/>
        <c:axId val="242682512"/>
      </c:barChart>
      <c:catAx>
        <c:axId val="242681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682512"/>
        <c:crosses val="autoZero"/>
        <c:auto val="1"/>
        <c:lblAlgn val="ctr"/>
        <c:lblOffset val="100"/>
        <c:noMultiLvlLbl val="0"/>
      </c:catAx>
      <c:valAx>
        <c:axId val="24268251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24268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Evolución de proyectos participantes a los estímulos económicos 2018-2020, según región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Var_xRegion!$B$20</c:f>
              <c:strCache>
                <c:ptCount val="1"/>
                <c:pt idx="0">
                  <c:v>Lima Metropolitana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(Var_xRegion!$C$20,Var_xRegion!$G$20,Var_xRegion!$K$20)</c:f>
              <c:numCache>
                <c:formatCode>0</c:formatCode>
                <c:ptCount val="3"/>
                <c:pt idx="0">
                  <c:v>1217</c:v>
                </c:pt>
                <c:pt idx="1">
                  <c:v>1588</c:v>
                </c:pt>
                <c:pt idx="2">
                  <c:v>2063</c:v>
                </c:pt>
              </c:numCache>
            </c:numRef>
          </c:val>
        </c:ser>
        <c:ser>
          <c:idx val="1"/>
          <c:order val="1"/>
          <c:tx>
            <c:strRef>
              <c:f>Var_xRegion!$B$32</c:f>
              <c:strCache>
                <c:ptCount val="1"/>
                <c:pt idx="0">
                  <c:v>Regiones y prov. fuera de Lima M.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(Var_xRegion!$C$32,Var_xRegion!$G$32,Var_xRegion!$K$32)</c:f>
              <c:numCache>
                <c:formatCode>0</c:formatCode>
                <c:ptCount val="3"/>
                <c:pt idx="0">
                  <c:v>384</c:v>
                </c:pt>
                <c:pt idx="1">
                  <c:v>634</c:v>
                </c:pt>
                <c:pt idx="2">
                  <c:v>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474304"/>
        <c:axId val="214469264"/>
      </c:barChart>
      <c:catAx>
        <c:axId val="2144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469264"/>
        <c:crosses val="autoZero"/>
        <c:auto val="1"/>
        <c:lblAlgn val="ctr"/>
        <c:lblOffset val="100"/>
        <c:noMultiLvlLbl val="0"/>
      </c:catAx>
      <c:valAx>
        <c:axId val="21446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47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Evolución de proyectos ganadores de estímulos económicos 2018-2020, según región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Var_xRegion!$B$20</c:f>
              <c:strCache>
                <c:ptCount val="1"/>
                <c:pt idx="0">
                  <c:v>Lima Metropolitana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(Var_xRegion!$E$20,Var_xRegion!$I$20,Var_xRegion!$M$20)</c:f>
              <c:numCache>
                <c:formatCode>0</c:formatCode>
                <c:ptCount val="3"/>
                <c:pt idx="0">
                  <c:v>250</c:v>
                </c:pt>
                <c:pt idx="1">
                  <c:v>246</c:v>
                </c:pt>
                <c:pt idx="2">
                  <c:v>241</c:v>
                </c:pt>
              </c:numCache>
            </c:numRef>
          </c:val>
        </c:ser>
        <c:ser>
          <c:idx val="1"/>
          <c:order val="1"/>
          <c:tx>
            <c:strRef>
              <c:f>Var_xRegion!$B$32</c:f>
              <c:strCache>
                <c:ptCount val="1"/>
                <c:pt idx="0">
                  <c:v>Regiones y prov. fuera de Lima M.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(Var_xRegion!$E$32,Var_xRegion!$I$32,Var_xRegion!$M$32)</c:f>
              <c:numCache>
                <c:formatCode>0</c:formatCode>
                <c:ptCount val="3"/>
                <c:pt idx="0">
                  <c:v>95</c:v>
                </c:pt>
                <c:pt idx="1">
                  <c:v>106</c:v>
                </c:pt>
                <c:pt idx="2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5590208"/>
        <c:axId val="365592448"/>
      </c:barChart>
      <c:catAx>
        <c:axId val="36559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5592448"/>
        <c:crosses val="autoZero"/>
        <c:auto val="1"/>
        <c:lblAlgn val="ctr"/>
        <c:lblOffset val="100"/>
        <c:noMultiLvlLbl val="0"/>
      </c:catAx>
      <c:valAx>
        <c:axId val="36559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559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effectLst/>
              </a:rPr>
              <a:t>Variación de los proyectos postulantes según sector</a:t>
            </a:r>
            <a:endParaRPr lang="es-E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5666667340332475E-2"/>
          <c:y val="0.27189445666454032"/>
          <c:w val="0.94866666531933508"/>
          <c:h val="0.44474040016887245"/>
        </c:manualLayout>
      </c:layout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chemeClr val="accent4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Var_xSector!$B$6:$B$8</c:f>
              <c:strCache>
                <c:ptCount val="3"/>
                <c:pt idx="0">
                  <c:v>Actividad cinematográfica y audiovisual</c:v>
                </c:pt>
                <c:pt idx="1">
                  <c:v>Artes escénicas, artes visuales y la música</c:v>
                </c:pt>
                <c:pt idx="2">
                  <c:v>Libro y fomento de la lectura</c:v>
                </c:pt>
              </c:strCache>
            </c:strRef>
          </c:cat>
          <c:val>
            <c:numRef>
              <c:f>Var_xSector!$C$6:$C$8</c:f>
              <c:numCache>
                <c:formatCode>0</c:formatCode>
                <c:ptCount val="3"/>
                <c:pt idx="0">
                  <c:v>867</c:v>
                </c:pt>
                <c:pt idx="1">
                  <c:v>524</c:v>
                </c:pt>
                <c:pt idx="2">
                  <c:v>210</c:v>
                </c:pt>
              </c:numCache>
            </c:numRef>
          </c:val>
        </c:ser>
        <c:ser>
          <c:idx val="1"/>
          <c:order val="1"/>
          <c:tx>
            <c:v>2019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Var_xSector!$B$6:$B$8</c:f>
              <c:strCache>
                <c:ptCount val="3"/>
                <c:pt idx="0">
                  <c:v>Actividad cinematográfica y audiovisual</c:v>
                </c:pt>
                <c:pt idx="1">
                  <c:v>Artes escénicas, artes visuales y la música</c:v>
                </c:pt>
                <c:pt idx="2">
                  <c:v>Libro y fomento de la lectura</c:v>
                </c:pt>
              </c:strCache>
            </c:strRef>
          </c:cat>
          <c:val>
            <c:numRef>
              <c:f>Var_xSector!$E$6:$E$8</c:f>
              <c:numCache>
                <c:formatCode>0</c:formatCode>
                <c:ptCount val="3"/>
                <c:pt idx="0">
                  <c:v>1241</c:v>
                </c:pt>
                <c:pt idx="1">
                  <c:v>588</c:v>
                </c:pt>
                <c:pt idx="2">
                  <c:v>401</c:v>
                </c:pt>
              </c:numCache>
            </c:numRef>
          </c:val>
        </c:ser>
        <c:ser>
          <c:idx val="2"/>
          <c:order val="2"/>
          <c:tx>
            <c:v>2020</c:v>
          </c:tx>
          <c:spPr>
            <a:solidFill>
              <a:schemeClr val="accent4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Var_xSector!$B$6:$B$8</c:f>
              <c:strCache>
                <c:ptCount val="3"/>
                <c:pt idx="0">
                  <c:v>Actividad cinematográfica y audiovisual</c:v>
                </c:pt>
                <c:pt idx="1">
                  <c:v>Artes escénicas, artes visuales y la música</c:v>
                </c:pt>
                <c:pt idx="2">
                  <c:v>Libro y fomento de la lectura</c:v>
                </c:pt>
              </c:strCache>
            </c:strRef>
          </c:cat>
          <c:val>
            <c:numRef>
              <c:f>Var_xSector!$G$6:$G$8</c:f>
              <c:numCache>
                <c:formatCode>0</c:formatCode>
                <c:ptCount val="3"/>
                <c:pt idx="0">
                  <c:v>1315</c:v>
                </c:pt>
                <c:pt idx="1">
                  <c:v>1194</c:v>
                </c:pt>
                <c:pt idx="2">
                  <c:v>488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346256"/>
        <c:axId val="339346816"/>
      </c:barChart>
      <c:catAx>
        <c:axId val="33934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346816"/>
        <c:crosses val="autoZero"/>
        <c:auto val="1"/>
        <c:lblAlgn val="ctr"/>
        <c:lblOffset val="100"/>
        <c:noMultiLvlLbl val="0"/>
      </c:catAx>
      <c:valAx>
        <c:axId val="33934681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3934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Porcentaje que ocuparon los proyectos postulantes o participantes según sector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9174316431596858"/>
          <c:w val="0.93888888888888888"/>
          <c:h val="0.511038810719351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Var_xSector!$B$6</c:f>
              <c:strCache>
                <c:ptCount val="1"/>
                <c:pt idx="0">
                  <c:v>Actividad cinematográfica y audiovisual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Total</c:v>
              </c:pt>
            </c:strLit>
          </c:cat>
          <c:val>
            <c:numRef>
              <c:f>(Var_xSector!$D$6,Var_xSector!$F$6,Var_xSector!$H$6,Var_xSector!$J$6)</c:f>
              <c:numCache>
                <c:formatCode>0.0%</c:formatCode>
                <c:ptCount val="4"/>
                <c:pt idx="0">
                  <c:v>0.54153653966271076</c:v>
                </c:pt>
                <c:pt idx="1">
                  <c:v>0.55650224215246635</c:v>
                </c:pt>
                <c:pt idx="2">
                  <c:v>0.4387721054387721</c:v>
                </c:pt>
                <c:pt idx="3">
                  <c:v>0.50131810193321613</c:v>
                </c:pt>
              </c:numCache>
            </c:numRef>
          </c:val>
        </c:ser>
        <c:ser>
          <c:idx val="1"/>
          <c:order val="1"/>
          <c:tx>
            <c:strRef>
              <c:f>Var_xSector!$B$7</c:f>
              <c:strCache>
                <c:ptCount val="1"/>
                <c:pt idx="0">
                  <c:v>Artes escénicas, artes visuales y la música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Total</c:v>
              </c:pt>
            </c:strLit>
          </c:cat>
          <c:val>
            <c:numRef>
              <c:f>(Var_xSector!$D$7,Var_xSector!$F$7,Var_xSector!$H$7,Var_xSector!$J$7)</c:f>
              <c:numCache>
                <c:formatCode>0.0%</c:formatCode>
                <c:ptCount val="4"/>
                <c:pt idx="0">
                  <c:v>0.32729544034978136</c:v>
                </c:pt>
                <c:pt idx="1">
                  <c:v>0.26367713004484306</c:v>
                </c:pt>
                <c:pt idx="2">
                  <c:v>0.39839839839839841</c:v>
                </c:pt>
                <c:pt idx="3">
                  <c:v>0.3377270064440539</c:v>
                </c:pt>
              </c:numCache>
            </c:numRef>
          </c:val>
        </c:ser>
        <c:ser>
          <c:idx val="2"/>
          <c:order val="2"/>
          <c:tx>
            <c:strRef>
              <c:f>Var_xSector!$B$8</c:f>
              <c:strCache>
                <c:ptCount val="1"/>
                <c:pt idx="0">
                  <c:v>Libro y fomento de la lectura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Total</c:v>
              </c:pt>
            </c:strLit>
          </c:cat>
          <c:val>
            <c:numRef>
              <c:f>(Var_xSector!$D$8,Var_xSector!$F$8,Var_xSector!$H$8,Var_xSector!$J$8)</c:f>
              <c:numCache>
                <c:formatCode>0.0%</c:formatCode>
                <c:ptCount val="4"/>
                <c:pt idx="0">
                  <c:v>0.13116801998750779</c:v>
                </c:pt>
                <c:pt idx="1">
                  <c:v>0.17982062780269059</c:v>
                </c:pt>
                <c:pt idx="2">
                  <c:v>0.16282949616282949</c:v>
                </c:pt>
                <c:pt idx="3">
                  <c:v>0.16095489162272994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9353664"/>
        <c:axId val="459354224"/>
      </c:barChart>
      <c:catAx>
        <c:axId val="45935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9354224"/>
        <c:crosses val="autoZero"/>
        <c:auto val="1"/>
        <c:lblAlgn val="ctr"/>
        <c:lblOffset val="100"/>
        <c:noMultiLvlLbl val="0"/>
      </c:catAx>
      <c:valAx>
        <c:axId val="459354224"/>
        <c:scaling>
          <c:orientation val="minMax"/>
          <c:max val="1"/>
        </c:scaling>
        <c:delete val="1"/>
        <c:axPos val="l"/>
        <c:numFmt formatCode="0.0%" sourceLinked="1"/>
        <c:majorTickMark val="none"/>
        <c:minorTickMark val="none"/>
        <c:tickLblPos val="nextTo"/>
        <c:crossAx val="45935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483479806947208E-2"/>
          <c:y val="0.79752955931562219"/>
          <c:w val="0.94567956627667904"/>
          <c:h val="0.156558301751449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baseline="0">
                <a:effectLst/>
              </a:rPr>
              <a:t>Evolución del número de proyectos postulantes según sector</a:t>
            </a:r>
            <a:endParaRPr lang="es-ES"/>
          </a:p>
        </c:rich>
      </c:tx>
      <c:layout>
        <c:manualLayout>
          <c:xMode val="edge"/>
          <c:yMode val="edge"/>
          <c:x val="0.15374817925731787"/>
          <c:y val="4.50322549322047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6888891711869645E-2"/>
          <c:y val="0.16280892167797109"/>
          <c:w val="0.92232916133317799"/>
          <c:h val="0.52143259849748835"/>
        </c:manualLayout>
      </c:layout>
      <c:lineChart>
        <c:grouping val="standard"/>
        <c:varyColors val="0"/>
        <c:ser>
          <c:idx val="1"/>
          <c:order val="0"/>
          <c:tx>
            <c:strRef>
              <c:f>Var_xSector!$B$6</c:f>
              <c:strCache>
                <c:ptCount val="1"/>
                <c:pt idx="0">
                  <c:v>Actividad cinematográfica y audiovisual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333336412948729E-2"/>
                  <c:y val="-5.1960294152543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9111115217265027E-2"/>
                  <c:y val="-3.4640196101695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444449320502026E-2"/>
                  <c:y val="-4.5032254932204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(Var_xSector!$C$6,Var_xSector!$E$6,Var_xSector!$G$6)</c:f>
              <c:numCache>
                <c:formatCode>0</c:formatCode>
                <c:ptCount val="3"/>
                <c:pt idx="0">
                  <c:v>867</c:v>
                </c:pt>
                <c:pt idx="1">
                  <c:v>1241</c:v>
                </c:pt>
                <c:pt idx="2">
                  <c:v>1315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Var_xSector!$B$7</c:f>
              <c:strCache>
                <c:ptCount val="1"/>
                <c:pt idx="0">
                  <c:v>Artes escénicas, artes visuales y la música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777781114027764E-2"/>
                  <c:y val="-4.1568235322035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(Var_xSector!$C$7,Var_xSector!$E$7,Var_xSector!$G$7)</c:f>
              <c:numCache>
                <c:formatCode>0</c:formatCode>
                <c:ptCount val="3"/>
                <c:pt idx="0">
                  <c:v>524</c:v>
                </c:pt>
                <c:pt idx="1">
                  <c:v>588</c:v>
                </c:pt>
                <c:pt idx="2">
                  <c:v>1194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Var_xSector!$B$8</c:f>
              <c:strCache>
                <c:ptCount val="1"/>
                <c:pt idx="0">
                  <c:v>Libro y fomento de la lectura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666670516185905E-2"/>
                  <c:y val="-4.5032254932204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444447010790588E-2"/>
                  <c:y val="3.4640196101695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(Var_xSector!$C$8,Var_xSector!$E$8,Var_xSector!$G$8)</c:f>
              <c:numCache>
                <c:formatCode>0</c:formatCode>
                <c:ptCount val="3"/>
                <c:pt idx="0">
                  <c:v>210</c:v>
                </c:pt>
                <c:pt idx="1">
                  <c:v>401</c:v>
                </c:pt>
                <c:pt idx="2">
                  <c:v>488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045728"/>
        <c:axId val="281046288"/>
      </c:lineChart>
      <c:catAx>
        <c:axId val="28104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046288"/>
        <c:crosses val="autoZero"/>
        <c:auto val="1"/>
        <c:lblAlgn val="ctr"/>
        <c:lblOffset val="100"/>
        <c:noMultiLvlLbl val="0"/>
      </c:catAx>
      <c:valAx>
        <c:axId val="28104628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28104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Porcentaje que ocuparon los proyectos ganadores según sector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6323457495369886"/>
          <c:w val="0.93888888888888888"/>
          <c:h val="0.539547391618218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Var_xSector!$B$53</c:f>
              <c:strCache>
                <c:ptCount val="1"/>
                <c:pt idx="0">
                  <c:v>Actividad cinematográfica y audiovisual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Total agregado</c:v>
              </c:pt>
            </c:strLit>
          </c:cat>
          <c:val>
            <c:numRef>
              <c:f>(Var_xSector!$D$53,Var_xSector!$F$53,Var_xSector!$H$53,Var_xSector!$J$53)</c:f>
              <c:numCache>
                <c:formatCode>0.0%</c:formatCode>
                <c:ptCount val="4"/>
                <c:pt idx="0">
                  <c:v>0.46666666666666667</c:v>
                </c:pt>
                <c:pt idx="1">
                  <c:v>0.55586592178770955</c:v>
                </c:pt>
                <c:pt idx="2">
                  <c:v>0.55851063829787229</c:v>
                </c:pt>
                <c:pt idx="3">
                  <c:v>0.52826691380908253</c:v>
                </c:pt>
              </c:numCache>
            </c:numRef>
          </c:val>
        </c:ser>
        <c:ser>
          <c:idx val="1"/>
          <c:order val="1"/>
          <c:tx>
            <c:strRef>
              <c:f>Var_xSector!$B$54</c:f>
              <c:strCache>
                <c:ptCount val="1"/>
                <c:pt idx="0">
                  <c:v>Artes escénicas, artes visuales y la música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Total agregado</c:v>
              </c:pt>
            </c:strLit>
          </c:cat>
          <c:val>
            <c:numRef>
              <c:f>(Var_xSector!$D$54,Var_xSector!$F$54,Var_xSector!$H$54,Var_xSector!$J$54)</c:f>
              <c:numCache>
                <c:formatCode>0.0%</c:formatCode>
                <c:ptCount val="4"/>
                <c:pt idx="0">
                  <c:v>0.19710144927536233</c:v>
                </c:pt>
                <c:pt idx="1">
                  <c:v>0.21508379888268156</c:v>
                </c:pt>
                <c:pt idx="2">
                  <c:v>0.18351063829787234</c:v>
                </c:pt>
                <c:pt idx="3">
                  <c:v>0.19833178869323448</c:v>
                </c:pt>
              </c:numCache>
            </c:numRef>
          </c:val>
        </c:ser>
        <c:ser>
          <c:idx val="2"/>
          <c:order val="2"/>
          <c:tx>
            <c:strRef>
              <c:f>Var_xSector!$B$55</c:f>
              <c:strCache>
                <c:ptCount val="1"/>
                <c:pt idx="0">
                  <c:v>Libro y fomento de la lectura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Total agregado</c:v>
              </c:pt>
            </c:strLit>
          </c:cat>
          <c:val>
            <c:numRef>
              <c:f>(Var_xSector!$D$55,Var_xSector!$F$55,Var_xSector!$H$55,Var_xSector!$J$55)</c:f>
              <c:numCache>
                <c:formatCode>0.0%</c:formatCode>
                <c:ptCount val="4"/>
                <c:pt idx="0">
                  <c:v>0.336231884057971</c:v>
                </c:pt>
                <c:pt idx="1">
                  <c:v>0.22905027932960895</c:v>
                </c:pt>
                <c:pt idx="2">
                  <c:v>0.25797872340425532</c:v>
                </c:pt>
                <c:pt idx="3">
                  <c:v>0.27340129749768305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942512"/>
        <c:axId val="333943072"/>
      </c:barChart>
      <c:catAx>
        <c:axId val="33394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3943072"/>
        <c:crosses val="autoZero"/>
        <c:auto val="1"/>
        <c:lblAlgn val="ctr"/>
        <c:lblOffset val="100"/>
        <c:noMultiLvlLbl val="0"/>
      </c:catAx>
      <c:valAx>
        <c:axId val="333943072"/>
        <c:scaling>
          <c:orientation val="minMax"/>
          <c:max val="1"/>
        </c:scaling>
        <c:delete val="1"/>
        <c:axPos val="l"/>
        <c:numFmt formatCode="0.0%" sourceLinked="1"/>
        <c:majorTickMark val="none"/>
        <c:minorTickMark val="none"/>
        <c:tickLblPos val="nextTo"/>
        <c:crossAx val="33394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483479806947208E-2"/>
          <c:y val="0.79752955931562219"/>
          <c:w val="0.94567956627667904"/>
          <c:h val="0.156558301751449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Variación de los proyectos postulantes según sector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5666667340332475E-2"/>
          <c:y val="0.24352568044376552"/>
          <c:w val="0.94866666531933508"/>
          <c:h val="0.473109176389647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Var_xSector!$C$51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Var_xSector!$B$53:$B$55</c:f>
              <c:strCache>
                <c:ptCount val="3"/>
                <c:pt idx="0">
                  <c:v>Actividad cinematográfica y audiovisual</c:v>
                </c:pt>
                <c:pt idx="1">
                  <c:v>Artes escénicas, artes visuales y la música</c:v>
                </c:pt>
                <c:pt idx="2">
                  <c:v>Libro y fomento de la lectura</c:v>
                </c:pt>
              </c:strCache>
            </c:strRef>
          </c:cat>
          <c:val>
            <c:numRef>
              <c:f>Var_xSector!$C$53:$C$55</c:f>
              <c:numCache>
                <c:formatCode>0</c:formatCode>
                <c:ptCount val="3"/>
                <c:pt idx="0">
                  <c:v>161</c:v>
                </c:pt>
                <c:pt idx="1">
                  <c:v>68</c:v>
                </c:pt>
                <c:pt idx="2">
                  <c:v>116</c:v>
                </c:pt>
              </c:numCache>
            </c:numRef>
          </c:val>
        </c:ser>
        <c:ser>
          <c:idx val="1"/>
          <c:order val="1"/>
          <c:tx>
            <c:strRef>
              <c:f>Var_xSector!$E$51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Var_xSector!$B$53:$B$55</c:f>
              <c:strCache>
                <c:ptCount val="3"/>
                <c:pt idx="0">
                  <c:v>Actividad cinematográfica y audiovisual</c:v>
                </c:pt>
                <c:pt idx="1">
                  <c:v>Artes escénicas, artes visuales y la música</c:v>
                </c:pt>
                <c:pt idx="2">
                  <c:v>Libro y fomento de la lectura</c:v>
                </c:pt>
              </c:strCache>
            </c:strRef>
          </c:cat>
          <c:val>
            <c:numRef>
              <c:f>Var_xSector!$E$53:$E$55</c:f>
              <c:numCache>
                <c:formatCode>0</c:formatCode>
                <c:ptCount val="3"/>
                <c:pt idx="0">
                  <c:v>199</c:v>
                </c:pt>
                <c:pt idx="1">
                  <c:v>77</c:v>
                </c:pt>
                <c:pt idx="2">
                  <c:v>82</c:v>
                </c:pt>
              </c:numCache>
            </c:numRef>
          </c:val>
        </c:ser>
        <c:ser>
          <c:idx val="2"/>
          <c:order val="2"/>
          <c:tx>
            <c:strRef>
              <c:f>Var_xSector!$G$51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Var_xSector!$B$53:$B$55</c:f>
              <c:strCache>
                <c:ptCount val="3"/>
                <c:pt idx="0">
                  <c:v>Actividad cinematográfica y audiovisual</c:v>
                </c:pt>
                <c:pt idx="1">
                  <c:v>Artes escénicas, artes visuales y la música</c:v>
                </c:pt>
                <c:pt idx="2">
                  <c:v>Libro y fomento de la lectura</c:v>
                </c:pt>
              </c:strCache>
            </c:strRef>
          </c:cat>
          <c:val>
            <c:numRef>
              <c:f>Var_xSector!$G$53:$G$55</c:f>
              <c:numCache>
                <c:formatCode>0</c:formatCode>
                <c:ptCount val="3"/>
                <c:pt idx="0">
                  <c:v>210</c:v>
                </c:pt>
                <c:pt idx="1">
                  <c:v>69</c:v>
                </c:pt>
                <c:pt idx="2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597952"/>
        <c:axId val="345598512"/>
      </c:barChart>
      <c:catAx>
        <c:axId val="34559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5598512"/>
        <c:crosses val="autoZero"/>
        <c:auto val="1"/>
        <c:lblAlgn val="ctr"/>
        <c:lblOffset val="100"/>
        <c:noMultiLvlLbl val="0"/>
      </c:catAx>
      <c:valAx>
        <c:axId val="34559851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45597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0">
                <a:solidFill>
                  <a:sysClr val="windowText" lastClr="000000"/>
                </a:solidFill>
                <a:effectLst/>
              </a:rPr>
              <a:t>Porcentaje que ocuparon los montos destinados a los EEC 2018 – 2020</a:t>
            </a:r>
            <a:endParaRPr lang="es-ES" sz="1100" i="1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Var_xMontos!$B$6</c:f>
              <c:strCache>
                <c:ptCount val="1"/>
                <c:pt idx="0">
                  <c:v>Actividad cinematográfica y audiovisual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(Var_xMontos!$D$6,Var_xMontos!$F$6,Var_xMontos!$H$6)</c:f>
              <c:numCache>
                <c:formatCode>0.00%</c:formatCode>
                <c:ptCount val="3"/>
                <c:pt idx="0">
                  <c:v>0.83717280181138287</c:v>
                </c:pt>
                <c:pt idx="1">
                  <c:v>0.83202593870934005</c:v>
                </c:pt>
                <c:pt idx="2">
                  <c:v>0.82854093549247787</c:v>
                </c:pt>
              </c:numCache>
            </c:numRef>
          </c:val>
        </c:ser>
        <c:ser>
          <c:idx val="1"/>
          <c:order val="1"/>
          <c:tx>
            <c:strRef>
              <c:f>Var_xMontos!$B$7</c:f>
              <c:strCache>
                <c:ptCount val="1"/>
                <c:pt idx="0">
                  <c:v>Artes escénicas, artes visuales y la música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(Var_xMontos!$D$7,Var_xMontos!$F$7,Var_xMontos!$H$7)</c:f>
              <c:numCache>
                <c:formatCode>0.00%</c:formatCode>
                <c:ptCount val="3"/>
                <c:pt idx="0">
                  <c:v>0.1042488593090672</c:v>
                </c:pt>
                <c:pt idx="1">
                  <c:v>0.11316807865286058</c:v>
                </c:pt>
                <c:pt idx="2">
                  <c:v>0.11801407959280011</c:v>
                </c:pt>
              </c:numCache>
            </c:numRef>
          </c:val>
        </c:ser>
        <c:ser>
          <c:idx val="2"/>
          <c:order val="2"/>
          <c:tx>
            <c:strRef>
              <c:f>Var_xMontos!$B$8</c:f>
              <c:strCache>
                <c:ptCount val="1"/>
                <c:pt idx="0">
                  <c:v>Libro y fomento de la lectura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(Var_xMontos!$D$8,Var_xMontos!$F$8,Var_xMontos!$H$8)</c:f>
              <c:numCache>
                <c:formatCode>0.00%</c:formatCode>
                <c:ptCount val="3"/>
                <c:pt idx="0">
                  <c:v>5.8578338879549899E-2</c:v>
                </c:pt>
                <c:pt idx="1">
                  <c:v>5.4805982637799393E-2</c:v>
                </c:pt>
                <c:pt idx="2">
                  <c:v>5.3444984914722E-2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5664032"/>
        <c:axId val="495670752"/>
      </c:barChart>
      <c:catAx>
        <c:axId val="49566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5670752"/>
        <c:crosses val="autoZero"/>
        <c:auto val="1"/>
        <c:lblAlgn val="ctr"/>
        <c:lblOffset val="100"/>
        <c:noMultiLvlLbl val="0"/>
      </c:catAx>
      <c:valAx>
        <c:axId val="49567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566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Porcentaje que ocuparon los proyectos ganadores según modalidad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113013998250219"/>
          <c:y val="0.1871085594110044"/>
          <c:w val="0.82984208223972"/>
          <c:h val="0.6012035381527660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Var_xModal!$B$23</c:f>
              <c:strCache>
                <c:ptCount val="1"/>
                <c:pt idx="0">
                  <c:v>Persona Jurídica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(Var_xModal!$D$23,Var_xModal!$F$23,Var_xModal!$H$23)</c:f>
              <c:numCache>
                <c:formatCode>0.0%</c:formatCode>
                <c:ptCount val="3"/>
                <c:pt idx="0">
                  <c:v>0.6</c:v>
                </c:pt>
                <c:pt idx="1">
                  <c:v>0.59217877094972071</c:v>
                </c:pt>
                <c:pt idx="2">
                  <c:v>0.61968085106382975</c:v>
                </c:pt>
              </c:numCache>
            </c:numRef>
          </c:val>
        </c:ser>
        <c:ser>
          <c:idx val="1"/>
          <c:order val="1"/>
          <c:tx>
            <c:strRef>
              <c:f>Var_xModal!$B$24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2018</c:v>
              </c:pt>
              <c:pt idx="1">
                <c:v>2019</c:v>
              </c:pt>
              <c:pt idx="2">
                <c:v>2020</c:v>
              </c:pt>
            </c:numLit>
          </c:cat>
          <c:val>
            <c:numRef>
              <c:f>(Var_xModal!$D$24,Var_xModal!$F$24,Var_xModal!$H$24)</c:f>
              <c:numCache>
                <c:formatCode>0.0%</c:formatCode>
                <c:ptCount val="3"/>
                <c:pt idx="0">
                  <c:v>0.4</c:v>
                </c:pt>
                <c:pt idx="1">
                  <c:v>0.40782122905027934</c:v>
                </c:pt>
                <c:pt idx="2">
                  <c:v>0.38031914893617019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5111456"/>
        <c:axId val="491818320"/>
      </c:barChart>
      <c:catAx>
        <c:axId val="305111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1818320"/>
        <c:crosses val="autoZero"/>
        <c:auto val="1"/>
        <c:lblAlgn val="ctr"/>
        <c:lblOffset val="100"/>
        <c:noMultiLvlLbl val="0"/>
      </c:catAx>
      <c:valAx>
        <c:axId val="49181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51114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Porcentaje que ocuparon los proyectos según modalidad y sector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Var_xModal!$E$38</c:f>
              <c:strCache>
                <c:ptCount val="1"/>
                <c:pt idx="0">
                  <c:v>P. Jurídica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Var_xModal!$B$39:$C$47</c:f>
              <c:multiLvlStrCache>
                <c:ptCount val="9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</c:lvl>
                <c:lvl>
                  <c:pt idx="0">
                    <c:v>Actividad cinematográfica y audiovisual</c:v>
                  </c:pt>
                  <c:pt idx="3">
                    <c:v>Artes escénicas, artes visuales y la música</c:v>
                  </c:pt>
                  <c:pt idx="6">
                    <c:v>Libro y fomento de la lectura</c:v>
                  </c:pt>
                </c:lvl>
              </c:multiLvlStrCache>
            </c:multiLvlStrRef>
          </c:cat>
          <c:val>
            <c:numRef>
              <c:f>Var_xModal!$E$39:$E$47</c:f>
              <c:numCache>
                <c:formatCode>0.0%</c:formatCode>
                <c:ptCount val="9"/>
                <c:pt idx="0">
                  <c:v>0.83160322952710497</c:v>
                </c:pt>
                <c:pt idx="1">
                  <c:v>0.79290894439967763</c:v>
                </c:pt>
                <c:pt idx="2">
                  <c:v>0.81292775665399242</c:v>
                </c:pt>
                <c:pt idx="3">
                  <c:v>0.37786259541984735</c:v>
                </c:pt>
                <c:pt idx="4">
                  <c:v>0.34523809523809523</c:v>
                </c:pt>
                <c:pt idx="5">
                  <c:v>0.27303182579564489</c:v>
                </c:pt>
                <c:pt idx="6">
                  <c:v>0.33333333333333331</c:v>
                </c:pt>
                <c:pt idx="7">
                  <c:v>0.2892768079800499</c:v>
                </c:pt>
                <c:pt idx="8">
                  <c:v>0.31967213114754101</c:v>
                </c:pt>
              </c:numCache>
            </c:numRef>
          </c:val>
        </c:ser>
        <c:ser>
          <c:idx val="1"/>
          <c:order val="1"/>
          <c:tx>
            <c:strRef>
              <c:f>Var_xModal!$F$38</c:f>
              <c:strCache>
                <c:ptCount val="1"/>
                <c:pt idx="0">
                  <c:v>P. Natural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Var_xModal!$B$39:$C$47</c:f>
              <c:multiLvlStrCache>
                <c:ptCount val="9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</c:lvl>
                <c:lvl>
                  <c:pt idx="0">
                    <c:v>Actividad cinematográfica y audiovisual</c:v>
                  </c:pt>
                  <c:pt idx="3">
                    <c:v>Artes escénicas, artes visuales y la música</c:v>
                  </c:pt>
                  <c:pt idx="6">
                    <c:v>Libro y fomento de la lectura</c:v>
                  </c:pt>
                </c:lvl>
              </c:multiLvlStrCache>
            </c:multiLvlStrRef>
          </c:cat>
          <c:val>
            <c:numRef>
              <c:f>Var_xModal!$F$39:$F$47</c:f>
              <c:numCache>
                <c:formatCode>0.0%</c:formatCode>
                <c:ptCount val="9"/>
                <c:pt idx="0">
                  <c:v>0.16839677047289503</c:v>
                </c:pt>
                <c:pt idx="1">
                  <c:v>0.20709105560032232</c:v>
                </c:pt>
                <c:pt idx="2">
                  <c:v>0.18707224334600761</c:v>
                </c:pt>
                <c:pt idx="3">
                  <c:v>0.62213740458015265</c:v>
                </c:pt>
                <c:pt idx="4">
                  <c:v>0.65476190476190477</c:v>
                </c:pt>
                <c:pt idx="5">
                  <c:v>0.72696817420435511</c:v>
                </c:pt>
                <c:pt idx="6">
                  <c:v>0.66666666666666663</c:v>
                </c:pt>
                <c:pt idx="7">
                  <c:v>0.71072319201995016</c:v>
                </c:pt>
                <c:pt idx="8">
                  <c:v>0.68032786885245899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847440"/>
        <c:axId val="491848000"/>
      </c:barChart>
      <c:catAx>
        <c:axId val="49184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1848000"/>
        <c:crosses val="autoZero"/>
        <c:auto val="1"/>
        <c:lblAlgn val="ctr"/>
        <c:lblOffset val="100"/>
        <c:noMultiLvlLbl val="0"/>
      </c:catAx>
      <c:valAx>
        <c:axId val="4918480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184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10</xdr:row>
      <xdr:rowOff>158003</xdr:rowOff>
    </xdr:from>
    <xdr:to>
      <xdr:col>5</xdr:col>
      <xdr:colOff>694765</xdr:colOff>
      <xdr:row>25</xdr:row>
      <xdr:rowOff>43703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0.36439</cdr:x>
      <cdr:y>0.13689</cdr:y>
    </cdr:from>
    <cdr:to>
      <cdr:x>0.64416</cdr:x>
      <cdr:y>0.21129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65970" y="425017"/>
          <a:ext cx="1279108" cy="2309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>
              <a:solidFill>
                <a:sysClr val="windowText" lastClr="000000"/>
              </a:solidFill>
            </a:rPr>
            <a:t>2997 proyectos</a:t>
          </a:r>
        </a:p>
      </cdr:txBody>
    </cdr:sp>
  </cdr:relSizeAnchor>
  <cdr:relSizeAnchor xmlns:cdr="http://schemas.openxmlformats.org/drawingml/2006/chartDrawing">
    <cdr:from>
      <cdr:x>0.37407</cdr:x>
      <cdr:y>0.33574</cdr:y>
    </cdr:from>
    <cdr:to>
      <cdr:x>0.65384</cdr:x>
      <cdr:y>0.41014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1710266" y="1042425"/>
          <a:ext cx="1279108" cy="2309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 b="1">
              <a:solidFill>
                <a:sysClr val="windowText" lastClr="000000"/>
              </a:solidFill>
            </a:rPr>
            <a:t>2230 proyectos</a:t>
          </a:r>
        </a:p>
      </cdr:txBody>
    </cdr:sp>
  </cdr:relSizeAnchor>
  <cdr:relSizeAnchor xmlns:cdr="http://schemas.openxmlformats.org/drawingml/2006/chartDrawing">
    <cdr:from>
      <cdr:x>0.37175</cdr:x>
      <cdr:y>0.53726</cdr:y>
    </cdr:from>
    <cdr:to>
      <cdr:x>0.65151</cdr:x>
      <cdr:y>0.61166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1699648" y="1668102"/>
          <a:ext cx="1279063" cy="2309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 b="1">
              <a:solidFill>
                <a:sysClr val="windowText" lastClr="000000"/>
              </a:solidFill>
            </a:rPr>
            <a:t>1601 proyectos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258535</xdr:colOff>
      <xdr:row>1</xdr:row>
      <xdr:rowOff>65006</xdr:rowOff>
    </xdr:from>
    <xdr:to>
      <xdr:col>13</xdr:col>
      <xdr:colOff>503462</xdr:colOff>
      <xdr:row>17</xdr:row>
      <xdr:rowOff>149678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184314</xdr:colOff>
      <xdr:row>20</xdr:row>
      <xdr:rowOff>1237</xdr:rowOff>
    </xdr:from>
    <xdr:to>
      <xdr:col>13</xdr:col>
      <xdr:colOff>476250</xdr:colOff>
      <xdr:row>35</xdr:row>
      <xdr:rowOff>108857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71748</xdr:colOff>
      <xdr:row>35</xdr:row>
      <xdr:rowOff>75086</xdr:rowOff>
    </xdr:from>
    <xdr:to>
      <xdr:col>12</xdr:col>
      <xdr:colOff>693964</xdr:colOff>
      <xdr:row>52</xdr:row>
      <xdr:rowOff>27213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361208</xdr:colOff>
      <xdr:row>35</xdr:row>
      <xdr:rowOff>54429</xdr:rowOff>
    </xdr:from>
    <xdr:to>
      <xdr:col>5</xdr:col>
      <xdr:colOff>326571</xdr:colOff>
      <xdr:row>52</xdr:row>
      <xdr:rowOff>68036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367393</xdr:colOff>
      <xdr:row>53</xdr:row>
      <xdr:rowOff>36738</xdr:rowOff>
    </xdr:from>
    <xdr:to>
      <xdr:col>4</xdr:col>
      <xdr:colOff>639536</xdr:colOff>
      <xdr:row>67</xdr:row>
      <xdr:rowOff>112938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326571</xdr:colOff>
      <xdr:row>53</xdr:row>
      <xdr:rowOff>54429</xdr:rowOff>
    </xdr:from>
    <xdr:to>
      <xdr:col>12</xdr:col>
      <xdr:colOff>326571</xdr:colOff>
      <xdr:row>67</xdr:row>
      <xdr:rowOff>130629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0.11253</cdr:x>
      <cdr:y>0.16412</cdr:y>
    </cdr:from>
    <cdr:to>
      <cdr:x>0.93694</cdr:x>
      <cdr:y>0.23356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84521" y="523655"/>
          <a:ext cx="4282163" cy="221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200" b="1">
              <a:solidFill>
                <a:schemeClr val="accent1">
                  <a:lumMod val="50000"/>
                </a:schemeClr>
              </a:solidFill>
            </a:rPr>
            <a:t>376</a:t>
          </a:r>
          <a:r>
            <a:rPr lang="es-ES" sz="1200" b="1" baseline="0">
              <a:solidFill>
                <a:schemeClr val="accent1">
                  <a:lumMod val="50000"/>
                </a:schemeClr>
              </a:solidFill>
            </a:rPr>
            <a:t> proyectos ganadores</a:t>
          </a:r>
          <a:endParaRPr lang="es-ES" sz="1200" b="1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0.12599</cdr:x>
      <cdr:y>0.37942</cdr:y>
    </cdr:from>
    <cdr:to>
      <cdr:x>0.95039</cdr:x>
      <cdr:y>0.44886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654429" y="1210573"/>
          <a:ext cx="4282111" cy="221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200" b="1">
              <a:solidFill>
                <a:schemeClr val="accent1">
                  <a:lumMod val="50000"/>
                </a:schemeClr>
              </a:solidFill>
            </a:rPr>
            <a:t>352</a:t>
          </a:r>
          <a:r>
            <a:rPr lang="es-ES" sz="1200" b="1" baseline="0">
              <a:solidFill>
                <a:schemeClr val="accent1">
                  <a:lumMod val="50000"/>
                </a:schemeClr>
              </a:solidFill>
            </a:rPr>
            <a:t> proyectos ganadores</a:t>
          </a:r>
          <a:endParaRPr lang="es-ES" sz="1200" b="1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0.12896</cdr:x>
      <cdr:y>0.63239</cdr:y>
    </cdr:from>
    <cdr:to>
      <cdr:x>0.95337</cdr:x>
      <cdr:y>0.70184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669855" y="2017706"/>
          <a:ext cx="4282164" cy="221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200" b="1">
              <a:solidFill>
                <a:schemeClr val="accent1">
                  <a:lumMod val="50000"/>
                </a:schemeClr>
              </a:solidFill>
            </a:rPr>
            <a:t>345</a:t>
          </a:r>
          <a:r>
            <a:rPr lang="es-ES" sz="1200" b="1" baseline="0">
              <a:solidFill>
                <a:schemeClr val="accent1">
                  <a:lumMod val="50000"/>
                </a:schemeClr>
              </a:solidFill>
            </a:rPr>
            <a:t> proyectos ganadores</a:t>
          </a:r>
          <a:endParaRPr lang="es-ES" sz="1200" b="1">
            <a:solidFill>
              <a:schemeClr val="accent1">
                <a:lumMod val="50000"/>
              </a:schemeClr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0.38988</cdr:x>
      <cdr:y>0.06944</cdr:y>
    </cdr:from>
    <cdr:to>
      <cdr:x>0.67262</cdr:x>
      <cdr:y>0.12897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782536" y="190500"/>
          <a:ext cx="1292678" cy="163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0.10487</cdr:x>
      <cdr:y>0.1835</cdr:y>
    </cdr:from>
    <cdr:to>
      <cdr:x>0.92928</cdr:x>
      <cdr:y>0.25295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90113" y="575412"/>
          <a:ext cx="3852827" cy="217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200" b="1">
              <a:solidFill>
                <a:schemeClr val="accent1">
                  <a:lumMod val="50000"/>
                </a:schemeClr>
              </a:solidFill>
            </a:rPr>
            <a:t>2997</a:t>
          </a:r>
          <a:r>
            <a:rPr lang="es-ES" sz="1200" b="1" baseline="0">
              <a:solidFill>
                <a:schemeClr val="accent1">
                  <a:lumMod val="50000"/>
                </a:schemeClr>
              </a:solidFill>
            </a:rPr>
            <a:t> proyectos</a:t>
          </a:r>
          <a:endParaRPr lang="es-ES" sz="1200" b="1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0.11289</cdr:x>
      <cdr:y>0.39672</cdr:y>
    </cdr:from>
    <cdr:to>
      <cdr:x>0.93729</cdr:x>
      <cdr:y>0.46616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27563" y="1244057"/>
          <a:ext cx="3852780" cy="217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200" b="1">
              <a:solidFill>
                <a:schemeClr val="accent1">
                  <a:lumMod val="50000"/>
                </a:schemeClr>
              </a:solidFill>
            </a:rPr>
            <a:t>2222</a:t>
          </a:r>
          <a:r>
            <a:rPr lang="es-ES" sz="1200" b="1" baseline="0">
              <a:solidFill>
                <a:schemeClr val="accent1">
                  <a:lumMod val="50000"/>
                </a:schemeClr>
              </a:solidFill>
            </a:rPr>
            <a:t> proyectos</a:t>
          </a:r>
          <a:endParaRPr lang="es-ES" sz="1200" b="1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0.10991</cdr:x>
      <cdr:y>0.62118</cdr:y>
    </cdr:from>
    <cdr:to>
      <cdr:x>0.93432</cdr:x>
      <cdr:y>0.69063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13636" y="1947917"/>
          <a:ext cx="3852827" cy="217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200" b="1" baseline="0">
              <a:solidFill>
                <a:schemeClr val="accent1">
                  <a:lumMod val="50000"/>
                </a:schemeClr>
              </a:solidFill>
            </a:rPr>
            <a:t>1601 proyectos</a:t>
          </a:r>
          <a:endParaRPr lang="es-ES" sz="1200" b="1">
            <a:solidFill>
              <a:schemeClr val="accent1">
                <a:lumMod val="50000"/>
              </a:schemeClr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36018</xdr:colOff>
      <xdr:row>10</xdr:row>
      <xdr:rowOff>92184</xdr:rowOff>
    </xdr:from>
    <xdr:to>
      <xdr:col>8</xdr:col>
      <xdr:colOff>144875</xdr:colOff>
      <xdr:row>26</xdr:row>
      <xdr:rowOff>177911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271195</xdr:colOff>
      <xdr:row>10</xdr:row>
      <xdr:rowOff>37403</xdr:rowOff>
    </xdr:from>
    <xdr:to>
      <xdr:col>15</xdr:col>
      <xdr:colOff>669513</xdr:colOff>
      <xdr:row>28</xdr:row>
      <xdr:rowOff>172238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43294</xdr:colOff>
      <xdr:row>27</xdr:row>
      <xdr:rowOff>53436</xdr:rowOff>
    </xdr:from>
    <xdr:to>
      <xdr:col>7</xdr:col>
      <xdr:colOff>367392</xdr:colOff>
      <xdr:row>46</xdr:row>
      <xdr:rowOff>100197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711064</xdr:colOff>
      <xdr:row>57</xdr:row>
      <xdr:rowOff>107983</xdr:rowOff>
    </xdr:from>
    <xdr:to>
      <xdr:col>14</xdr:col>
      <xdr:colOff>347382</xdr:colOff>
      <xdr:row>76</xdr:row>
      <xdr:rowOff>188389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179294</xdr:colOff>
      <xdr:row>58</xdr:row>
      <xdr:rowOff>100854</xdr:rowOff>
    </xdr:from>
    <xdr:to>
      <xdr:col>6</xdr:col>
      <xdr:colOff>537882</xdr:colOff>
      <xdr:row>74</xdr:row>
      <xdr:rowOff>186581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0.11467</cdr:x>
      <cdr:y>0.09834</cdr:y>
    </cdr:from>
    <cdr:to>
      <cdr:x>0.27376</cdr:x>
      <cdr:y>0.19782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55097" y="308172"/>
          <a:ext cx="1186289" cy="311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200" b="1">
              <a:solidFill>
                <a:schemeClr val="accent5">
                  <a:lumMod val="75000"/>
                </a:schemeClr>
              </a:solidFill>
            </a:rPr>
            <a:t>+ 52%</a:t>
          </a:r>
        </a:p>
      </cdr:txBody>
    </cdr:sp>
  </cdr:relSizeAnchor>
  <cdr:relSizeAnchor xmlns:cdr="http://schemas.openxmlformats.org/drawingml/2006/chartDrawing">
    <cdr:from>
      <cdr:x>0.08733</cdr:x>
      <cdr:y>0.19294</cdr:y>
    </cdr:from>
    <cdr:to>
      <cdr:x>0.28761</cdr:x>
      <cdr:y>0.25373</cdr:y>
    </cdr:to>
    <cdr:sp macro="" textlink="">
      <cdr:nvSpPr>
        <cdr:cNvPr id="3" name="Abrir llave 2"/>
        <cdr:cNvSpPr/>
      </cdr:nvSpPr>
      <cdr:spPr>
        <a:xfrm xmlns:a="http://schemas.openxmlformats.org/drawingml/2006/main" rot="5400000">
          <a:off x="1302696" y="-46842"/>
          <a:ext cx="190499" cy="1493430"/>
        </a:xfrm>
        <a:prstGeom xmlns:a="http://schemas.openxmlformats.org/drawingml/2006/main" prst="leftBrace">
          <a:avLst>
            <a:gd name="adj1" fmla="val 0"/>
            <a:gd name="adj2" fmla="val 46916"/>
          </a:avLst>
        </a:prstGeom>
        <a:ln xmlns:a="http://schemas.openxmlformats.org/drawingml/2006/main">
          <a:solidFill>
            <a:schemeClr val="accent5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0.39934</cdr:x>
      <cdr:y>0.19858</cdr:y>
    </cdr:from>
    <cdr:to>
      <cdr:x>0.59961</cdr:x>
      <cdr:y>0.25937</cdr:y>
    </cdr:to>
    <cdr:sp macro="" textlink="">
      <cdr:nvSpPr>
        <cdr:cNvPr id="4" name="Abrir llave 3"/>
        <cdr:cNvSpPr/>
      </cdr:nvSpPr>
      <cdr:spPr>
        <a:xfrm xmlns:a="http://schemas.openxmlformats.org/drawingml/2006/main" rot="5400000">
          <a:off x="3629228" y="-29131"/>
          <a:ext cx="190500" cy="1493356"/>
        </a:xfrm>
        <a:prstGeom xmlns:a="http://schemas.openxmlformats.org/drawingml/2006/main" prst="leftBrace">
          <a:avLst>
            <a:gd name="adj1" fmla="val 0"/>
            <a:gd name="adj2" fmla="val 46916"/>
          </a:avLst>
        </a:prstGeom>
        <a:ln xmlns:a="http://schemas.openxmlformats.org/drawingml/2006/main">
          <a:solidFill>
            <a:schemeClr val="accent5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0.42797</cdr:x>
      <cdr:y>0.10463</cdr:y>
    </cdr:from>
    <cdr:to>
      <cdr:x>0.58706</cdr:x>
      <cdr:y>0.20411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191286" y="327884"/>
          <a:ext cx="1186288" cy="311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200" b="1">
              <a:solidFill>
                <a:schemeClr val="accent5">
                  <a:lumMod val="75000"/>
                </a:schemeClr>
              </a:solidFill>
            </a:rPr>
            <a:t>+ 128%</a:t>
          </a:r>
        </a:p>
      </cdr:txBody>
    </cdr:sp>
  </cdr:relSizeAnchor>
  <cdr:relSizeAnchor xmlns:cdr="http://schemas.openxmlformats.org/drawingml/2006/chartDrawing">
    <cdr:from>
      <cdr:x>0.71115</cdr:x>
      <cdr:y>0.19306</cdr:y>
    </cdr:from>
    <cdr:to>
      <cdr:x>0.91143</cdr:x>
      <cdr:y>0.25384</cdr:y>
    </cdr:to>
    <cdr:sp macro="" textlink="">
      <cdr:nvSpPr>
        <cdr:cNvPr id="6" name="Abrir llave 5"/>
        <cdr:cNvSpPr/>
      </cdr:nvSpPr>
      <cdr:spPr>
        <a:xfrm xmlns:a="http://schemas.openxmlformats.org/drawingml/2006/main" rot="5400000">
          <a:off x="5954360" y="-46483"/>
          <a:ext cx="190468" cy="1493431"/>
        </a:xfrm>
        <a:prstGeom xmlns:a="http://schemas.openxmlformats.org/drawingml/2006/main" prst="leftBrace">
          <a:avLst>
            <a:gd name="adj1" fmla="val 0"/>
            <a:gd name="adj2" fmla="val 46916"/>
          </a:avLst>
        </a:prstGeom>
        <a:ln xmlns:a="http://schemas.openxmlformats.org/drawingml/2006/main">
          <a:solidFill>
            <a:schemeClr val="accent5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0.73661</cdr:x>
      <cdr:y>0.10463</cdr:y>
    </cdr:from>
    <cdr:to>
      <cdr:x>0.8957</cdr:x>
      <cdr:y>0.20411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5492726" y="327884"/>
          <a:ext cx="1186289" cy="311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200" b="1">
              <a:solidFill>
                <a:schemeClr val="accent5">
                  <a:lumMod val="75000"/>
                </a:schemeClr>
              </a:solidFill>
            </a:rPr>
            <a:t>+ 132%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0.04715</cdr:x>
      <cdr:y>0.10933</cdr:y>
    </cdr:from>
    <cdr:to>
      <cdr:x>0.31609</cdr:x>
      <cdr:y>0.19986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70300" y="389630"/>
          <a:ext cx="1541650" cy="322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>
              <a:solidFill>
                <a:schemeClr val="accent1">
                  <a:lumMod val="50000"/>
                </a:schemeClr>
              </a:solidFill>
            </a:rPr>
            <a:t>1601 proyectos</a:t>
          </a:r>
        </a:p>
      </cdr:txBody>
    </cdr:sp>
  </cdr:relSizeAnchor>
  <cdr:relSizeAnchor xmlns:cdr="http://schemas.openxmlformats.org/drawingml/2006/chartDrawing">
    <cdr:from>
      <cdr:x>0.27658</cdr:x>
      <cdr:y>0.11726</cdr:y>
    </cdr:from>
    <cdr:to>
      <cdr:x>0.53062</cdr:x>
      <cdr:y>0.19518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1585445" y="417884"/>
          <a:ext cx="1456238" cy="277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accent1">
                  <a:lumMod val="50000"/>
                </a:schemeClr>
              </a:solidFill>
            </a:rPr>
            <a:t>2230 proyectos</a:t>
          </a:r>
        </a:p>
      </cdr:txBody>
    </cdr:sp>
  </cdr:relSizeAnchor>
  <cdr:relSizeAnchor xmlns:cdr="http://schemas.openxmlformats.org/drawingml/2006/chartDrawing">
    <cdr:from>
      <cdr:x>0.5211</cdr:x>
      <cdr:y>0.11726</cdr:y>
    </cdr:from>
    <cdr:to>
      <cdr:x>0.78651</cdr:x>
      <cdr:y>0.20753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987139" y="417884"/>
          <a:ext cx="1521415" cy="321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accent1">
                  <a:lumMod val="50000"/>
                </a:schemeClr>
              </a:solidFill>
            </a:rPr>
            <a:t>2997 proyectos</a:t>
          </a:r>
        </a:p>
      </cdr:txBody>
    </cdr:sp>
  </cdr:relSizeAnchor>
  <cdr:relSizeAnchor xmlns:cdr="http://schemas.openxmlformats.org/drawingml/2006/chartDrawing">
    <cdr:from>
      <cdr:x>0.75143</cdr:x>
      <cdr:y>0.11699</cdr:y>
    </cdr:from>
    <cdr:to>
      <cdr:x>0.97454</cdr:x>
      <cdr:y>0.18722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307421" y="416922"/>
          <a:ext cx="1278938" cy="250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accent1">
                  <a:lumMod val="50000"/>
                </a:schemeClr>
              </a:solidFill>
            </a:rPr>
            <a:t>6826 proyectos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0.06291</cdr:x>
      <cdr:y>0.08642</cdr:y>
    </cdr:from>
    <cdr:to>
      <cdr:x>0.33185</cdr:x>
      <cdr:y>0.17695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60602" y="319746"/>
          <a:ext cx="1541650" cy="334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>
              <a:solidFill>
                <a:schemeClr val="accent1">
                  <a:lumMod val="50000"/>
                </a:schemeClr>
              </a:solidFill>
            </a:rPr>
            <a:t>345 proyectos</a:t>
          </a:r>
        </a:p>
      </cdr:txBody>
    </cdr:sp>
  </cdr:relSizeAnchor>
  <cdr:relSizeAnchor xmlns:cdr="http://schemas.openxmlformats.org/drawingml/2006/chartDrawing">
    <cdr:from>
      <cdr:x>0.24335</cdr:x>
      <cdr:y>0.09053</cdr:y>
    </cdr:from>
    <cdr:to>
      <cdr:x>0.49739</cdr:x>
      <cdr:y>0.16845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1394945" y="334952"/>
          <a:ext cx="1456238" cy="2882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 b="1">
              <a:solidFill>
                <a:schemeClr val="accent1">
                  <a:lumMod val="50000"/>
                </a:schemeClr>
              </a:solidFill>
            </a:rPr>
            <a:t>358 proyectos</a:t>
          </a:r>
        </a:p>
      </cdr:txBody>
    </cdr:sp>
  </cdr:relSizeAnchor>
  <cdr:relSizeAnchor xmlns:cdr="http://schemas.openxmlformats.org/drawingml/2006/chartDrawing">
    <cdr:from>
      <cdr:x>0.4814</cdr:x>
      <cdr:y>0.09053</cdr:y>
    </cdr:from>
    <cdr:to>
      <cdr:x>0.74681</cdr:x>
      <cdr:y>0.1808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759530" y="334952"/>
          <a:ext cx="1521415" cy="333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 b="1">
              <a:solidFill>
                <a:schemeClr val="accent1">
                  <a:lumMod val="50000"/>
                </a:schemeClr>
              </a:solidFill>
            </a:rPr>
            <a:t>376 proyectos</a:t>
          </a:r>
        </a:p>
      </cdr:txBody>
    </cdr:sp>
  </cdr:relSizeAnchor>
  <cdr:relSizeAnchor xmlns:cdr="http://schemas.openxmlformats.org/drawingml/2006/chartDrawing">
    <cdr:from>
      <cdr:x>0.74064</cdr:x>
      <cdr:y>0.09026</cdr:y>
    </cdr:from>
    <cdr:to>
      <cdr:x>0.96375</cdr:x>
      <cdr:y>0.16049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245570" y="333954"/>
          <a:ext cx="1278938" cy="259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 b="1">
              <a:solidFill>
                <a:schemeClr val="accent1">
                  <a:lumMod val="50000"/>
                </a:schemeClr>
              </a:solidFill>
            </a:rPr>
            <a:t>1079 proyectos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0.11285</cdr:x>
      <cdr:y>0.08761</cdr:y>
    </cdr:from>
    <cdr:to>
      <cdr:x>0.27194</cdr:x>
      <cdr:y>0.18709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98050" y="274553"/>
          <a:ext cx="984075" cy="311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200" b="1">
              <a:solidFill>
                <a:schemeClr val="accent5">
                  <a:lumMod val="75000"/>
                </a:schemeClr>
              </a:solidFill>
            </a:rPr>
            <a:t>+ 30 %</a:t>
          </a:r>
        </a:p>
      </cdr:txBody>
    </cdr:sp>
  </cdr:relSizeAnchor>
  <cdr:relSizeAnchor xmlns:cdr="http://schemas.openxmlformats.org/drawingml/2006/chartDrawing">
    <cdr:from>
      <cdr:x>0.08551</cdr:x>
      <cdr:y>0.18221</cdr:y>
    </cdr:from>
    <cdr:to>
      <cdr:x>0.28579</cdr:x>
      <cdr:y>0.243</cdr:y>
    </cdr:to>
    <cdr:sp macro="" textlink="">
      <cdr:nvSpPr>
        <cdr:cNvPr id="3" name="Abrir llave 2"/>
        <cdr:cNvSpPr/>
      </cdr:nvSpPr>
      <cdr:spPr>
        <a:xfrm xmlns:a="http://schemas.openxmlformats.org/drawingml/2006/main" rot="5400000">
          <a:off x="1053116" y="46823"/>
          <a:ext cx="190499" cy="1238861"/>
        </a:xfrm>
        <a:prstGeom xmlns:a="http://schemas.openxmlformats.org/drawingml/2006/main" prst="leftBrace">
          <a:avLst>
            <a:gd name="adj1" fmla="val 0"/>
            <a:gd name="adj2" fmla="val 46916"/>
          </a:avLst>
        </a:prstGeom>
        <a:ln xmlns:a="http://schemas.openxmlformats.org/drawingml/2006/main">
          <a:solidFill>
            <a:schemeClr val="accent5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0.39752</cdr:x>
      <cdr:y>0.18785</cdr:y>
    </cdr:from>
    <cdr:to>
      <cdr:x>0.59779</cdr:x>
      <cdr:y>0.24864</cdr:y>
    </cdr:to>
    <cdr:sp macro="" textlink="">
      <cdr:nvSpPr>
        <cdr:cNvPr id="4" name="Abrir llave 3"/>
        <cdr:cNvSpPr/>
      </cdr:nvSpPr>
      <cdr:spPr>
        <a:xfrm xmlns:a="http://schemas.openxmlformats.org/drawingml/2006/main" rot="5400000">
          <a:off x="2983068" y="64528"/>
          <a:ext cx="190500" cy="1238800"/>
        </a:xfrm>
        <a:prstGeom xmlns:a="http://schemas.openxmlformats.org/drawingml/2006/main" prst="leftBrace">
          <a:avLst>
            <a:gd name="adj1" fmla="val 0"/>
            <a:gd name="adj2" fmla="val 46916"/>
          </a:avLst>
        </a:prstGeom>
        <a:ln xmlns:a="http://schemas.openxmlformats.org/drawingml/2006/main">
          <a:solidFill>
            <a:schemeClr val="accent5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0.42615</cdr:x>
      <cdr:y>0.0939</cdr:y>
    </cdr:from>
    <cdr:to>
      <cdr:x>0.58524</cdr:x>
      <cdr:y>0.19338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2636013" y="294265"/>
          <a:ext cx="984075" cy="311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200" b="1">
              <a:solidFill>
                <a:schemeClr val="accent5">
                  <a:lumMod val="75000"/>
                </a:schemeClr>
              </a:solidFill>
            </a:rPr>
            <a:t>+ 1 %</a:t>
          </a:r>
        </a:p>
      </cdr:txBody>
    </cdr:sp>
  </cdr:relSizeAnchor>
  <cdr:relSizeAnchor xmlns:cdr="http://schemas.openxmlformats.org/drawingml/2006/chartDrawing">
    <cdr:from>
      <cdr:x>0.70933</cdr:x>
      <cdr:y>0.18233</cdr:y>
    </cdr:from>
    <cdr:to>
      <cdr:x>0.90961</cdr:x>
      <cdr:y>0.24311</cdr:y>
    </cdr:to>
    <cdr:sp macro="" textlink="">
      <cdr:nvSpPr>
        <cdr:cNvPr id="6" name="Abrir llave 5"/>
        <cdr:cNvSpPr/>
      </cdr:nvSpPr>
      <cdr:spPr>
        <a:xfrm xmlns:a="http://schemas.openxmlformats.org/drawingml/2006/main" rot="5400000">
          <a:off x="4911862" y="47183"/>
          <a:ext cx="190468" cy="1238861"/>
        </a:xfrm>
        <a:prstGeom xmlns:a="http://schemas.openxmlformats.org/drawingml/2006/main" prst="leftBrace">
          <a:avLst>
            <a:gd name="adj1" fmla="val 0"/>
            <a:gd name="adj2" fmla="val 46916"/>
          </a:avLst>
        </a:prstGeom>
        <a:ln xmlns:a="http://schemas.openxmlformats.org/drawingml/2006/main">
          <a:solidFill>
            <a:schemeClr val="accent5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0.73479</cdr:x>
      <cdr:y>0.0939</cdr:y>
    </cdr:from>
    <cdr:to>
      <cdr:x>0.89388</cdr:x>
      <cdr:y>0.19338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4545152" y="294265"/>
          <a:ext cx="984074" cy="311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200" b="1">
              <a:solidFill>
                <a:schemeClr val="accent5">
                  <a:lumMod val="75000"/>
                </a:schemeClr>
              </a:solidFill>
            </a:rPr>
            <a:t>-</a:t>
          </a:r>
          <a:r>
            <a:rPr lang="es-ES" sz="1200" b="1" baseline="0">
              <a:solidFill>
                <a:schemeClr val="accent5">
                  <a:lumMod val="75000"/>
                </a:schemeClr>
              </a:solidFill>
            </a:rPr>
            <a:t> 16 </a:t>
          </a:r>
          <a:r>
            <a:rPr lang="es-ES" sz="1200" b="1">
              <a:solidFill>
                <a:schemeClr val="accent5">
                  <a:lumMod val="75000"/>
                </a:schemeClr>
              </a:solidFill>
            </a:rPr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10</xdr:row>
      <xdr:rowOff>90486</xdr:rowOff>
    </xdr:from>
    <xdr:to>
      <xdr:col>8</xdr:col>
      <xdr:colOff>22412</xdr:colOff>
      <xdr:row>26</xdr:row>
      <xdr:rowOff>190499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318823</xdr:colOff>
      <xdr:row>18</xdr:row>
      <xdr:rowOff>121736</xdr:rowOff>
    </xdr:from>
    <xdr:to>
      <xdr:col>16</xdr:col>
      <xdr:colOff>318823</xdr:colOff>
      <xdr:row>34</xdr:row>
      <xdr:rowOff>1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841478</xdr:colOff>
      <xdr:row>34</xdr:row>
      <xdr:rowOff>45399</xdr:rowOff>
    </xdr:from>
    <xdr:to>
      <xdr:col>15</xdr:col>
      <xdr:colOff>586654</xdr:colOff>
      <xdr:row>53</xdr:row>
      <xdr:rowOff>6806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293756</xdr:colOff>
      <xdr:row>0</xdr:row>
      <xdr:rowOff>160885</xdr:rowOff>
    </xdr:from>
    <xdr:to>
      <xdr:col>16</xdr:col>
      <xdr:colOff>293756</xdr:colOff>
      <xdr:row>17</xdr:row>
      <xdr:rowOff>163285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0.30168</cdr:x>
      <cdr:y>0.16076</cdr:y>
    </cdr:from>
    <cdr:to>
      <cdr:x>0.72592</cdr:x>
      <cdr:y>0.24331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79287" y="476979"/>
          <a:ext cx="1939625" cy="24492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s-ES" sz="1100" b="1">
              <a:solidFill>
                <a:sysClr val="windowText" lastClr="000000"/>
              </a:solidFill>
            </a:rPr>
            <a:t>376 proyectos ganadores</a:t>
          </a:r>
        </a:p>
      </cdr:txBody>
    </cdr:sp>
  </cdr:relSizeAnchor>
  <cdr:relSizeAnchor xmlns:cdr="http://schemas.openxmlformats.org/drawingml/2006/chartDrawing">
    <cdr:from>
      <cdr:x>0.3044</cdr:x>
      <cdr:y>0.36336</cdr:y>
    </cdr:from>
    <cdr:to>
      <cdr:x>0.72865</cdr:x>
      <cdr:y>0.43316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1391706" y="1078110"/>
          <a:ext cx="1939671" cy="2071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 b="1">
              <a:solidFill>
                <a:sysClr val="windowText" lastClr="000000"/>
              </a:solidFill>
            </a:rPr>
            <a:t>358 proyectos ganadores</a:t>
          </a:r>
        </a:p>
      </cdr:txBody>
    </cdr:sp>
  </cdr:relSizeAnchor>
  <cdr:relSizeAnchor xmlns:cdr="http://schemas.openxmlformats.org/drawingml/2006/chartDrawing">
    <cdr:from>
      <cdr:x>0.31035</cdr:x>
      <cdr:y>0.56312</cdr:y>
    </cdr:from>
    <cdr:to>
      <cdr:x>0.7346</cdr:x>
      <cdr:y>0.63291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418920" y="1670826"/>
          <a:ext cx="1939671" cy="2070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 b="1">
              <a:solidFill>
                <a:sysClr val="windowText" lastClr="000000"/>
              </a:solidFill>
            </a:rPr>
            <a:t>345 proyectos ganadores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showGridLines="0" zoomScale="85" zoomScaleNormal="85" workbookViewId="0">
      <selection activeCell="B4" sqref="B4:B5"/>
    </sheetView>
  </sheetViews>
  <sheetFormatPr baseColWidth="10" defaultRowHeight="15" x14ac:dyDescent="0.25"/>
  <cols>
    <col min="1" max="1" width="1.7109375" customWidth="1"/>
    <col min="2" max="2" width="24.140625" customWidth="1"/>
  </cols>
  <sheetData>
    <row r="1" spans="2:10" ht="6.75" customHeight="1" x14ac:dyDescent="0.25">
      <c r="H1" s="2"/>
    </row>
    <row r="2" spans="2:10" x14ac:dyDescent="0.25">
      <c r="B2" s="9" t="s">
        <v>43</v>
      </c>
      <c r="C2" s="2"/>
      <c r="D2" s="2"/>
      <c r="E2" s="2"/>
      <c r="F2" s="2"/>
      <c r="G2" s="2"/>
      <c r="H2" s="2"/>
    </row>
    <row r="3" spans="2:10" ht="4.5" customHeight="1" x14ac:dyDescent="0.25">
      <c r="C3" s="2"/>
      <c r="D3" s="2"/>
      <c r="E3" s="2"/>
      <c r="F3" s="2"/>
      <c r="G3" s="2"/>
      <c r="H3" s="2"/>
    </row>
    <row r="4" spans="2:10" x14ac:dyDescent="0.25">
      <c r="B4" s="51" t="s">
        <v>51</v>
      </c>
      <c r="C4" s="48">
        <v>2018</v>
      </c>
      <c r="D4" s="50"/>
      <c r="E4" s="48">
        <v>2019</v>
      </c>
      <c r="F4" s="50"/>
      <c r="G4" s="48">
        <v>2020</v>
      </c>
      <c r="H4" s="50"/>
      <c r="I4" s="48" t="s">
        <v>7</v>
      </c>
      <c r="J4" s="50"/>
    </row>
    <row r="5" spans="2:10" x14ac:dyDescent="0.25">
      <c r="B5" s="51"/>
      <c r="C5" s="46" t="s">
        <v>0</v>
      </c>
      <c r="D5" s="46" t="s">
        <v>3</v>
      </c>
      <c r="E5" s="46" t="s">
        <v>0</v>
      </c>
      <c r="F5" s="46" t="s">
        <v>3</v>
      </c>
      <c r="G5" s="46" t="s">
        <v>0</v>
      </c>
      <c r="H5" s="46" t="s">
        <v>3</v>
      </c>
      <c r="I5" s="47" t="s">
        <v>0</v>
      </c>
      <c r="J5" s="46" t="s">
        <v>3</v>
      </c>
    </row>
    <row r="6" spans="2:10" x14ac:dyDescent="0.25">
      <c r="B6" s="36" t="s">
        <v>5</v>
      </c>
      <c r="C6" s="10">
        <v>345</v>
      </c>
      <c r="D6" s="43">
        <f>C6/C$9</f>
        <v>0.2154903185509057</v>
      </c>
      <c r="E6" s="11">
        <v>358</v>
      </c>
      <c r="F6" s="39">
        <f>E6/E$9</f>
        <v>0.16053811659192826</v>
      </c>
      <c r="G6" s="10">
        <v>376</v>
      </c>
      <c r="H6" s="43">
        <f>G6/G$9</f>
        <v>0.1254587921254588</v>
      </c>
      <c r="I6" s="40">
        <v>1079</v>
      </c>
      <c r="J6" s="43">
        <f>I6/I$9</f>
        <v>0.15802577621558289</v>
      </c>
    </row>
    <row r="7" spans="2:10" x14ac:dyDescent="0.25">
      <c r="B7" s="36" t="s">
        <v>52</v>
      </c>
      <c r="C7" s="12">
        <v>1081</v>
      </c>
      <c r="D7" s="44">
        <f t="shared" ref="D7:F9" si="0">C7/C$9</f>
        <v>0.67520299812617113</v>
      </c>
      <c r="E7" s="2">
        <v>1496</v>
      </c>
      <c r="F7" s="35">
        <f t="shared" si="0"/>
        <v>0.67085201793721971</v>
      </c>
      <c r="G7" s="12">
        <v>2031</v>
      </c>
      <c r="H7" s="44">
        <f t="shared" ref="H7" si="1">G7/G$9</f>
        <v>0.67767767767767773</v>
      </c>
      <c r="I7" s="38">
        <v>4608</v>
      </c>
      <c r="J7" s="44">
        <f t="shared" ref="J7" si="2">I7/I$9</f>
        <v>0.6748681898066784</v>
      </c>
    </row>
    <row r="8" spans="2:10" x14ac:dyDescent="0.25">
      <c r="B8" s="37" t="s">
        <v>6</v>
      </c>
      <c r="C8" s="12">
        <v>175</v>
      </c>
      <c r="D8" s="44">
        <f t="shared" si="0"/>
        <v>0.10930668332292318</v>
      </c>
      <c r="E8" s="2">
        <v>376</v>
      </c>
      <c r="F8" s="35">
        <f t="shared" si="0"/>
        <v>0.16860986547085202</v>
      </c>
      <c r="G8" s="12">
        <v>590</v>
      </c>
      <c r="H8" s="44">
        <f t="shared" ref="H8" si="3">G8/G$9</f>
        <v>0.19686353019686353</v>
      </c>
      <c r="I8" s="38">
        <v>1141</v>
      </c>
      <c r="J8" s="44">
        <f t="shared" ref="J8" si="4">I8/I$9</f>
        <v>0.16710603397773871</v>
      </c>
    </row>
    <row r="9" spans="2:10" x14ac:dyDescent="0.25">
      <c r="B9" s="15" t="s">
        <v>4</v>
      </c>
      <c r="C9" s="14">
        <v>1601</v>
      </c>
      <c r="D9" s="45">
        <f t="shared" si="0"/>
        <v>1</v>
      </c>
      <c r="E9" s="13">
        <v>2230</v>
      </c>
      <c r="F9" s="41">
        <f t="shared" si="0"/>
        <v>1</v>
      </c>
      <c r="G9" s="14">
        <v>2997</v>
      </c>
      <c r="H9" s="45">
        <f t="shared" ref="H9" si="5">G9/G$9</f>
        <v>1</v>
      </c>
      <c r="I9" s="42">
        <v>6828</v>
      </c>
      <c r="J9" s="45">
        <f t="shared" ref="J9" si="6">I9/I$9</f>
        <v>1</v>
      </c>
    </row>
    <row r="10" spans="2:10" x14ac:dyDescent="0.25">
      <c r="B10" s="16" t="s">
        <v>44</v>
      </c>
    </row>
  </sheetData>
  <mergeCells count="5">
    <mergeCell ref="C4:D4"/>
    <mergeCell ref="E4:F4"/>
    <mergeCell ref="G4:H4"/>
    <mergeCell ref="I4:J4"/>
    <mergeCell ref="B4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6"/>
  <sheetViews>
    <sheetView showGridLines="0" zoomScale="70" zoomScaleNormal="70" workbookViewId="0">
      <selection activeCell="B7" sqref="B7:B8"/>
    </sheetView>
  </sheetViews>
  <sheetFormatPr baseColWidth="10" defaultRowHeight="15" x14ac:dyDescent="0.25"/>
  <cols>
    <col min="1" max="1" width="2.85546875" customWidth="1"/>
    <col min="2" max="2" width="41.7109375" customWidth="1"/>
  </cols>
  <sheetData>
    <row r="2" spans="2:16" x14ac:dyDescent="0.25">
      <c r="B2" s="9" t="s">
        <v>60</v>
      </c>
      <c r="C2" s="5"/>
      <c r="E2" s="5"/>
      <c r="P2" s="7"/>
    </row>
    <row r="3" spans="2:16" ht="4.5" customHeight="1" x14ac:dyDescent="0.25">
      <c r="P3" s="8"/>
    </row>
    <row r="4" spans="2:16" x14ac:dyDescent="0.25">
      <c r="B4" s="51" t="s">
        <v>57</v>
      </c>
      <c r="C4" s="48">
        <v>2018</v>
      </c>
      <c r="D4" s="49"/>
      <c r="E4" s="48">
        <v>2019</v>
      </c>
      <c r="F4" s="50"/>
      <c r="G4" s="49">
        <v>2020</v>
      </c>
      <c r="H4" s="49"/>
      <c r="I4" s="48" t="s">
        <v>7</v>
      </c>
      <c r="J4" s="50"/>
      <c r="P4" s="8"/>
    </row>
    <row r="5" spans="2:16" x14ac:dyDescent="0.25">
      <c r="B5" s="93"/>
      <c r="C5" s="46" t="s">
        <v>0</v>
      </c>
      <c r="D5" s="76" t="s">
        <v>3</v>
      </c>
      <c r="E5" s="46" t="s">
        <v>0</v>
      </c>
      <c r="F5" s="46" t="s">
        <v>3</v>
      </c>
      <c r="G5" s="101" t="s">
        <v>0</v>
      </c>
      <c r="H5" s="76" t="s">
        <v>3</v>
      </c>
      <c r="I5" s="47" t="s">
        <v>0</v>
      </c>
      <c r="J5" s="46" t="s">
        <v>3</v>
      </c>
    </row>
    <row r="6" spans="2:16" x14ac:dyDescent="0.25">
      <c r="B6" s="88" t="s">
        <v>10</v>
      </c>
      <c r="C6" s="98">
        <v>867</v>
      </c>
      <c r="D6" s="77">
        <f>C6/C$9</f>
        <v>0.54153653966271076</v>
      </c>
      <c r="E6" s="98">
        <v>1241</v>
      </c>
      <c r="F6" s="59">
        <f>E6/E$9</f>
        <v>0.55650224215246635</v>
      </c>
      <c r="G6" s="94">
        <v>1315</v>
      </c>
      <c r="H6" s="77">
        <f>G6/G$9</f>
        <v>0.4387721054387721</v>
      </c>
      <c r="I6" s="98">
        <v>3423</v>
      </c>
      <c r="J6" s="59">
        <f>I6/I$9</f>
        <v>0.50131810193321613</v>
      </c>
    </row>
    <row r="7" spans="2:16" x14ac:dyDescent="0.25">
      <c r="B7" s="65" t="s">
        <v>11</v>
      </c>
      <c r="C7" s="99">
        <v>524</v>
      </c>
      <c r="D7" s="78">
        <f t="shared" ref="D7:F9" si="0">C7/C$9</f>
        <v>0.32729544034978136</v>
      </c>
      <c r="E7" s="99">
        <v>588</v>
      </c>
      <c r="F7" s="61">
        <f t="shared" si="0"/>
        <v>0.26367713004484306</v>
      </c>
      <c r="G7" s="95">
        <v>1194</v>
      </c>
      <c r="H7" s="78">
        <f t="shared" ref="H7" si="1">G7/G$9</f>
        <v>0.39839839839839841</v>
      </c>
      <c r="I7" s="99">
        <v>2306</v>
      </c>
      <c r="J7" s="61">
        <f t="shared" ref="J7" si="2">I7/I$9</f>
        <v>0.3377270064440539</v>
      </c>
    </row>
    <row r="8" spans="2:16" x14ac:dyDescent="0.25">
      <c r="B8" s="66" t="s">
        <v>12</v>
      </c>
      <c r="C8" s="100">
        <v>210</v>
      </c>
      <c r="D8" s="92">
        <f t="shared" si="0"/>
        <v>0.13116801998750779</v>
      </c>
      <c r="E8" s="100">
        <v>401</v>
      </c>
      <c r="F8" s="97">
        <f t="shared" si="0"/>
        <v>0.17982062780269059</v>
      </c>
      <c r="G8" s="96">
        <v>488</v>
      </c>
      <c r="H8" s="92">
        <f t="shared" ref="H8" si="3">G8/G$9</f>
        <v>0.16282949616282949</v>
      </c>
      <c r="I8" s="100">
        <v>1099</v>
      </c>
      <c r="J8" s="97">
        <f t="shared" ref="J8" si="4">I8/I$9</f>
        <v>0.16095489162272994</v>
      </c>
    </row>
    <row r="9" spans="2:16" x14ac:dyDescent="0.25">
      <c r="B9" s="81" t="s">
        <v>4</v>
      </c>
      <c r="C9" s="96">
        <v>1601</v>
      </c>
      <c r="D9" s="92">
        <f t="shared" si="0"/>
        <v>1</v>
      </c>
      <c r="E9" s="100">
        <v>2230</v>
      </c>
      <c r="F9" s="97">
        <f t="shared" si="0"/>
        <v>1</v>
      </c>
      <c r="G9" s="96">
        <v>2997</v>
      </c>
      <c r="H9" s="92">
        <f t="shared" ref="H9" si="5">G9/G$9</f>
        <v>1</v>
      </c>
      <c r="I9" s="100">
        <f>SUM(I6:I8)</f>
        <v>6828</v>
      </c>
      <c r="J9" s="97">
        <f t="shared" ref="J9" si="6">I9/I$9</f>
        <v>1</v>
      </c>
    </row>
    <row r="10" spans="2:16" x14ac:dyDescent="0.25">
      <c r="B10" s="65" t="s">
        <v>44</v>
      </c>
    </row>
    <row r="13" spans="2:16" x14ac:dyDescent="0.25">
      <c r="C13" s="3"/>
      <c r="D13" s="3"/>
      <c r="E13" s="3"/>
      <c r="F13" s="3"/>
    </row>
    <row r="14" spans="2:16" x14ac:dyDescent="0.25">
      <c r="C14" s="3"/>
      <c r="D14" s="3"/>
      <c r="E14" s="3"/>
      <c r="F14" s="3"/>
    </row>
    <row r="15" spans="2:16" x14ac:dyDescent="0.25">
      <c r="C15" s="3"/>
      <c r="D15" s="3"/>
      <c r="E15" s="3"/>
      <c r="F15" s="3"/>
    </row>
    <row r="20" spans="6:6" x14ac:dyDescent="0.25">
      <c r="F20" s="6"/>
    </row>
    <row r="21" spans="6:6" x14ac:dyDescent="0.25">
      <c r="F21" s="6"/>
    </row>
    <row r="22" spans="6:6" x14ac:dyDescent="0.25">
      <c r="F22" s="6"/>
    </row>
    <row r="49" spans="2:10" x14ac:dyDescent="0.25">
      <c r="B49" s="9" t="s">
        <v>61</v>
      </c>
      <c r="C49" s="5"/>
      <c r="E49" s="5"/>
    </row>
    <row r="51" spans="2:10" x14ac:dyDescent="0.25">
      <c r="B51" s="51" t="s">
        <v>57</v>
      </c>
      <c r="C51" s="48">
        <v>2018</v>
      </c>
      <c r="D51" s="49"/>
      <c r="E51" s="48">
        <v>2019</v>
      </c>
      <c r="F51" s="50"/>
      <c r="G51" s="49">
        <v>2020</v>
      </c>
      <c r="H51" s="49"/>
      <c r="I51" s="48" t="s">
        <v>7</v>
      </c>
      <c r="J51" s="50"/>
    </row>
    <row r="52" spans="2:10" x14ac:dyDescent="0.25">
      <c r="B52" s="93"/>
      <c r="C52" s="46" t="s">
        <v>0</v>
      </c>
      <c r="D52" s="76" t="s">
        <v>3</v>
      </c>
      <c r="E52" s="46" t="s">
        <v>0</v>
      </c>
      <c r="F52" s="46" t="s">
        <v>3</v>
      </c>
      <c r="G52" s="101" t="s">
        <v>0</v>
      </c>
      <c r="H52" s="76" t="s">
        <v>3</v>
      </c>
      <c r="I52" s="47" t="s">
        <v>0</v>
      </c>
      <c r="J52" s="46" t="s">
        <v>3</v>
      </c>
    </row>
    <row r="53" spans="2:10" x14ac:dyDescent="0.25">
      <c r="B53" s="88" t="s">
        <v>10</v>
      </c>
      <c r="C53" s="98">
        <v>161</v>
      </c>
      <c r="D53" s="77">
        <f>C53/C$56</f>
        <v>0.46666666666666667</v>
      </c>
      <c r="E53" s="98">
        <v>199</v>
      </c>
      <c r="F53" s="77">
        <f>E53/E$56</f>
        <v>0.55586592178770955</v>
      </c>
      <c r="G53" s="98">
        <v>210</v>
      </c>
      <c r="H53" s="59">
        <f>G53/G$56</f>
        <v>0.55851063829787229</v>
      </c>
      <c r="I53" s="98">
        <f>SUM(C53,E53,G53)</f>
        <v>570</v>
      </c>
      <c r="J53" s="59">
        <f>I53/I$56</f>
        <v>0.52826691380908253</v>
      </c>
    </row>
    <row r="54" spans="2:10" x14ac:dyDescent="0.25">
      <c r="B54" s="65" t="s">
        <v>11</v>
      </c>
      <c r="C54" s="99">
        <v>68</v>
      </c>
      <c r="D54" s="78">
        <f>C54/C$56</f>
        <v>0.19710144927536233</v>
      </c>
      <c r="E54" s="99">
        <v>77</v>
      </c>
      <c r="F54" s="78">
        <f>E54/E$56</f>
        <v>0.21508379888268156</v>
      </c>
      <c r="G54" s="99">
        <v>69</v>
      </c>
      <c r="H54" s="61">
        <f>G54/G$56</f>
        <v>0.18351063829787234</v>
      </c>
      <c r="I54" s="99">
        <f>SUM(C54,E54,G54)</f>
        <v>214</v>
      </c>
      <c r="J54" s="61">
        <f>I54/I$56</f>
        <v>0.19833178869323448</v>
      </c>
    </row>
    <row r="55" spans="2:10" x14ac:dyDescent="0.25">
      <c r="B55" s="66" t="s">
        <v>12</v>
      </c>
      <c r="C55" s="99">
        <v>116</v>
      </c>
      <c r="D55" s="78">
        <f t="shared" ref="D55:F56" si="7">C55/C$56</f>
        <v>0.336231884057971</v>
      </c>
      <c r="E55" s="100">
        <v>82</v>
      </c>
      <c r="F55" s="78">
        <f t="shared" si="7"/>
        <v>0.22905027932960895</v>
      </c>
      <c r="G55" s="100">
        <v>97</v>
      </c>
      <c r="H55" s="61">
        <f t="shared" ref="H55" si="8">G55/G$56</f>
        <v>0.25797872340425532</v>
      </c>
      <c r="I55" s="99">
        <f>SUM(C55,E55,G55)</f>
        <v>295</v>
      </c>
      <c r="J55" s="61">
        <f t="shared" ref="J55" si="9">I55/I$56</f>
        <v>0.27340129749768305</v>
      </c>
    </row>
    <row r="56" spans="2:10" x14ac:dyDescent="0.25">
      <c r="B56" s="81" t="s">
        <v>4</v>
      </c>
      <c r="C56" s="102">
        <f>SUM(C53:C55)</f>
        <v>345</v>
      </c>
      <c r="D56" s="103">
        <f t="shared" si="7"/>
        <v>1</v>
      </c>
      <c r="E56" s="96">
        <f>SUM(E53:E55)</f>
        <v>358</v>
      </c>
      <c r="F56" s="104">
        <f t="shared" si="7"/>
        <v>1</v>
      </c>
      <c r="G56" s="100">
        <f>SUM(G53:G55)</f>
        <v>376</v>
      </c>
      <c r="H56" s="103">
        <f t="shared" ref="H56" si="10">G56/G$56</f>
        <v>1</v>
      </c>
      <c r="I56" s="102">
        <f>SUM(I53:I55)</f>
        <v>1079</v>
      </c>
      <c r="J56" s="103">
        <f t="shared" ref="J56" si="11">I56/I$56</f>
        <v>1</v>
      </c>
    </row>
    <row r="57" spans="2:10" x14ac:dyDescent="0.25">
      <c r="B57" s="65" t="s">
        <v>44</v>
      </c>
    </row>
    <row r="68" spans="4:7" x14ac:dyDescent="0.25">
      <c r="D68" s="3"/>
      <c r="E68" s="3"/>
      <c r="F68" s="3"/>
      <c r="G68" s="3"/>
    </row>
    <row r="69" spans="4:7" x14ac:dyDescent="0.25">
      <c r="D69" s="3"/>
      <c r="E69" s="3"/>
      <c r="F69" s="3"/>
      <c r="G69" s="3"/>
    </row>
    <row r="70" spans="4:7" x14ac:dyDescent="0.25">
      <c r="D70" s="3"/>
      <c r="E70" s="3"/>
      <c r="F70" s="3"/>
      <c r="G70" s="3"/>
    </row>
    <row r="74" spans="4:7" x14ac:dyDescent="0.25">
      <c r="G74" s="6"/>
    </row>
    <row r="75" spans="4:7" x14ac:dyDescent="0.25">
      <c r="G75" s="6"/>
    </row>
    <row r="76" spans="4:7" x14ac:dyDescent="0.25">
      <c r="G76" s="6"/>
    </row>
  </sheetData>
  <mergeCells count="11">
    <mergeCell ref="B51:B52"/>
    <mergeCell ref="C51:D51"/>
    <mergeCell ref="E51:F51"/>
    <mergeCell ref="G51:H51"/>
    <mergeCell ref="I51:J51"/>
    <mergeCell ref="C4:D4"/>
    <mergeCell ref="E4:F4"/>
    <mergeCell ref="G4:H4"/>
    <mergeCell ref="I4:J4"/>
    <mergeCell ref="B4:B5"/>
    <mergeCell ref="P3:P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="85" zoomScaleNormal="85" workbookViewId="0">
      <selection activeCell="B6" sqref="B6"/>
    </sheetView>
  </sheetViews>
  <sheetFormatPr baseColWidth="10" defaultRowHeight="15" x14ac:dyDescent="0.25"/>
  <cols>
    <col min="1" max="1" width="2.85546875" customWidth="1"/>
  </cols>
  <sheetData>
    <row r="1" spans="1:9" ht="3.7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7" t="s">
        <v>50</v>
      </c>
      <c r="C2" s="1"/>
      <c r="D2" s="1"/>
      <c r="E2" s="1"/>
      <c r="F2" s="1"/>
      <c r="G2" s="1"/>
      <c r="H2" s="1"/>
      <c r="I2" s="1"/>
    </row>
    <row r="3" spans="1:9" ht="4.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20" t="s">
        <v>57</v>
      </c>
      <c r="C4" s="20" t="s">
        <v>45</v>
      </c>
      <c r="D4" s="20"/>
      <c r="E4" s="20" t="s">
        <v>46</v>
      </c>
      <c r="F4" s="20"/>
      <c r="G4" s="20" t="s">
        <v>47</v>
      </c>
      <c r="H4" s="20"/>
      <c r="I4" s="1"/>
    </row>
    <row r="5" spans="1:9" x14ac:dyDescent="0.25">
      <c r="A5" s="1"/>
      <c r="B5" s="20"/>
      <c r="C5" s="21" t="s">
        <v>48</v>
      </c>
      <c r="D5" s="21" t="s">
        <v>3</v>
      </c>
      <c r="E5" s="21" t="s">
        <v>48</v>
      </c>
      <c r="F5" s="21" t="s">
        <v>3</v>
      </c>
      <c r="G5" s="52" t="s">
        <v>48</v>
      </c>
      <c r="H5" s="21" t="s">
        <v>3</v>
      </c>
      <c r="I5" s="1"/>
    </row>
    <row r="6" spans="1:9" x14ac:dyDescent="0.25">
      <c r="A6" s="1"/>
      <c r="B6" s="22" t="s">
        <v>10</v>
      </c>
      <c r="C6" s="27">
        <v>19522200</v>
      </c>
      <c r="D6" s="29">
        <f>C6/C9</f>
        <v>0.83717280181138287</v>
      </c>
      <c r="E6" s="27">
        <v>19887500</v>
      </c>
      <c r="F6" s="29">
        <f>E6/E9</f>
        <v>0.83202593870934005</v>
      </c>
      <c r="G6" s="28">
        <v>20184500</v>
      </c>
      <c r="H6" s="29">
        <f>G6/G9</f>
        <v>0.82854093549247787</v>
      </c>
      <c r="I6" s="1"/>
    </row>
    <row r="7" spans="1:9" x14ac:dyDescent="0.25">
      <c r="A7" s="1"/>
      <c r="B7" s="23" t="s">
        <v>11</v>
      </c>
      <c r="C7" s="30">
        <v>2431000</v>
      </c>
      <c r="D7" s="31">
        <f>C7/C9</f>
        <v>0.1042488593090672</v>
      </c>
      <c r="E7" s="30">
        <v>2705000</v>
      </c>
      <c r="F7" s="31">
        <f>E7/E9</f>
        <v>0.11316807865286058</v>
      </c>
      <c r="G7" s="19">
        <v>2875000</v>
      </c>
      <c r="H7" s="31">
        <f>G7/G9</f>
        <v>0.11801407959280011</v>
      </c>
      <c r="I7" s="1"/>
    </row>
    <row r="8" spans="1:9" x14ac:dyDescent="0.25">
      <c r="A8" s="1"/>
      <c r="B8" s="23" t="s">
        <v>12</v>
      </c>
      <c r="C8" s="32">
        <v>1366000</v>
      </c>
      <c r="D8" s="34">
        <f>C8/C9</f>
        <v>5.8578338879549899E-2</v>
      </c>
      <c r="E8" s="32">
        <v>1310000</v>
      </c>
      <c r="F8" s="34">
        <f>E8/E9</f>
        <v>5.4805982637799393E-2</v>
      </c>
      <c r="G8" s="33">
        <v>1302000</v>
      </c>
      <c r="H8" s="34">
        <f>G8/G9</f>
        <v>5.3444984914722E-2</v>
      </c>
      <c r="I8" s="1"/>
    </row>
    <row r="9" spans="1:9" x14ac:dyDescent="0.25">
      <c r="A9" s="1"/>
      <c r="B9" s="24" t="s">
        <v>4</v>
      </c>
      <c r="C9" s="53">
        <v>23319200</v>
      </c>
      <c r="D9" s="26">
        <v>1</v>
      </c>
      <c r="E9" s="53">
        <v>23902500</v>
      </c>
      <c r="F9" s="26">
        <v>1</v>
      </c>
      <c r="G9" s="25">
        <v>24361500</v>
      </c>
      <c r="H9" s="26">
        <v>1</v>
      </c>
      <c r="I9" s="1"/>
    </row>
    <row r="10" spans="1:9" ht="29.25" customHeight="1" x14ac:dyDescent="0.25">
      <c r="A10" s="1"/>
      <c r="B10" s="18" t="s">
        <v>49</v>
      </c>
      <c r="C10" s="18"/>
      <c r="D10" s="18"/>
      <c r="E10" s="18"/>
      <c r="F10" s="18"/>
      <c r="G10" s="18"/>
      <c r="H10" s="18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</sheetData>
  <mergeCells count="5">
    <mergeCell ref="B10:H10"/>
    <mergeCell ref="B4:B5"/>
    <mergeCell ref="C4:D4"/>
    <mergeCell ref="E4:F4"/>
    <mergeCell ref="G4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showGridLines="0" zoomScale="70" zoomScaleNormal="70" workbookViewId="0">
      <selection activeCell="B9" sqref="B9"/>
    </sheetView>
  </sheetViews>
  <sheetFormatPr baseColWidth="10" defaultRowHeight="15" x14ac:dyDescent="0.25"/>
  <cols>
    <col min="1" max="1" width="3.140625" customWidth="1"/>
    <col min="2" max="2" width="18.85546875" customWidth="1"/>
    <col min="3" max="10" width="12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54"/>
      <c r="J1" s="54"/>
      <c r="K1" s="1"/>
    </row>
    <row r="2" spans="1:18" x14ac:dyDescent="0.25">
      <c r="A2" s="1"/>
      <c r="B2" s="17" t="s">
        <v>54</v>
      </c>
      <c r="C2" s="1"/>
      <c r="D2" s="1"/>
      <c r="E2" s="1"/>
      <c r="F2" s="1"/>
      <c r="G2" s="1"/>
      <c r="H2" s="1"/>
      <c r="I2" s="1"/>
      <c r="J2" s="1"/>
      <c r="K2" s="1"/>
    </row>
    <row r="3" spans="1:18" ht="3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8" x14ac:dyDescent="0.25">
      <c r="A4" s="1"/>
      <c r="B4" s="64" t="s">
        <v>53</v>
      </c>
      <c r="C4" s="62">
        <v>2018</v>
      </c>
      <c r="D4" s="56"/>
      <c r="E4" s="55">
        <v>2019</v>
      </c>
      <c r="F4" s="62"/>
      <c r="G4" s="55">
        <v>2020</v>
      </c>
      <c r="H4" s="56"/>
      <c r="I4" s="62" t="s">
        <v>7</v>
      </c>
      <c r="J4" s="56"/>
      <c r="K4" s="57"/>
      <c r="L4" s="4"/>
      <c r="M4" s="4"/>
      <c r="N4" s="4"/>
      <c r="O4" s="4"/>
      <c r="P4" s="4"/>
      <c r="Q4" s="4"/>
      <c r="R4" s="4"/>
    </row>
    <row r="5" spans="1:18" x14ac:dyDescent="0.25">
      <c r="A5" s="1"/>
      <c r="B5" s="67"/>
      <c r="C5" s="63" t="s">
        <v>0</v>
      </c>
      <c r="D5" s="46" t="s">
        <v>3</v>
      </c>
      <c r="E5" s="47" t="s">
        <v>0</v>
      </c>
      <c r="F5" s="76" t="s">
        <v>3</v>
      </c>
      <c r="G5" s="47" t="s">
        <v>0</v>
      </c>
      <c r="H5" s="46" t="s">
        <v>3</v>
      </c>
      <c r="I5" s="79" t="s">
        <v>0</v>
      </c>
      <c r="J5" s="46" t="s">
        <v>3</v>
      </c>
      <c r="K5" s="57"/>
      <c r="L5" s="4"/>
      <c r="M5" s="4"/>
      <c r="N5" s="4"/>
      <c r="P5" s="4"/>
      <c r="Q5" s="4"/>
    </row>
    <row r="6" spans="1:18" x14ac:dyDescent="0.25">
      <c r="A6" s="1"/>
      <c r="B6" s="65" t="s">
        <v>8</v>
      </c>
      <c r="C6" s="68">
        <v>989</v>
      </c>
      <c r="D6" s="59">
        <f>C6/C8</f>
        <v>0.61773891317926299</v>
      </c>
      <c r="E6" s="58">
        <v>1303</v>
      </c>
      <c r="F6" s="77">
        <f>E6/E8</f>
        <v>0.58430493273542605</v>
      </c>
      <c r="G6" s="68">
        <v>1551</v>
      </c>
      <c r="H6" s="59">
        <f>G6/G8</f>
        <v>0.51751751751751751</v>
      </c>
      <c r="I6" s="1">
        <f>SUM(G6,E6,C6)</f>
        <v>3843</v>
      </c>
      <c r="J6" s="59">
        <f>I6/I8</f>
        <v>0.56282952548330401</v>
      </c>
      <c r="K6" s="57"/>
      <c r="O6" s="4"/>
    </row>
    <row r="7" spans="1:18" x14ac:dyDescent="0.25">
      <c r="A7" s="1"/>
      <c r="B7" s="65" t="s">
        <v>9</v>
      </c>
      <c r="C7" s="69">
        <v>612</v>
      </c>
      <c r="D7" s="61">
        <f>C7/C8</f>
        <v>0.38226108682073706</v>
      </c>
      <c r="E7" s="60">
        <v>927</v>
      </c>
      <c r="F7" s="78">
        <f>E7/E8</f>
        <v>0.415695067264574</v>
      </c>
      <c r="G7" s="69">
        <v>1446</v>
      </c>
      <c r="H7" s="61">
        <f>G7/G8</f>
        <v>0.48248248248248249</v>
      </c>
      <c r="I7" s="1">
        <f t="shared" ref="I7:I8" si="0">SUM(G7,E7,C7)</f>
        <v>2985</v>
      </c>
      <c r="J7" s="61">
        <f>I7/I8</f>
        <v>0.43717047451669594</v>
      </c>
      <c r="K7" s="1"/>
    </row>
    <row r="8" spans="1:18" x14ac:dyDescent="0.25">
      <c r="A8" s="1"/>
      <c r="B8" s="71" t="s">
        <v>4</v>
      </c>
      <c r="C8" s="72">
        <f>SUM(C6:C7)</f>
        <v>1601</v>
      </c>
      <c r="D8" s="73">
        <f>C8/C8</f>
        <v>1</v>
      </c>
      <c r="E8" s="74">
        <f>SUM(E6:E7)</f>
        <v>2230</v>
      </c>
      <c r="F8" s="75">
        <f>E8/E8</f>
        <v>1</v>
      </c>
      <c r="G8" s="72">
        <f>SUM(G6:G7)</f>
        <v>2997</v>
      </c>
      <c r="H8" s="73">
        <f>G8/G8</f>
        <v>1</v>
      </c>
      <c r="I8" s="74">
        <f t="shared" si="0"/>
        <v>6828</v>
      </c>
      <c r="J8" s="73">
        <f>I8/I8</f>
        <v>1</v>
      </c>
      <c r="K8" s="1"/>
    </row>
    <row r="9" spans="1:18" x14ac:dyDescent="0.25">
      <c r="A9" s="1"/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7" t="s">
        <v>55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ht="3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64" t="s">
        <v>53</v>
      </c>
      <c r="C21" s="62">
        <v>2018</v>
      </c>
      <c r="D21" s="56"/>
      <c r="E21" s="55">
        <v>2019</v>
      </c>
      <c r="F21" s="62"/>
      <c r="G21" s="55">
        <v>2020</v>
      </c>
      <c r="H21" s="56"/>
      <c r="I21" s="62" t="s">
        <v>7</v>
      </c>
      <c r="J21" s="56"/>
      <c r="K21" s="1"/>
    </row>
    <row r="22" spans="1:11" x14ac:dyDescent="0.25">
      <c r="A22" s="1"/>
      <c r="B22" s="67"/>
      <c r="C22" s="63" t="s">
        <v>0</v>
      </c>
      <c r="D22" s="46" t="s">
        <v>3</v>
      </c>
      <c r="E22" s="47" t="s">
        <v>0</v>
      </c>
      <c r="F22" s="76" t="s">
        <v>3</v>
      </c>
      <c r="G22" s="47" t="s">
        <v>0</v>
      </c>
      <c r="H22" s="46" t="s">
        <v>3</v>
      </c>
      <c r="I22" s="79" t="s">
        <v>0</v>
      </c>
      <c r="J22" s="46" t="s">
        <v>3</v>
      </c>
      <c r="K22" s="1"/>
    </row>
    <row r="23" spans="1:11" x14ac:dyDescent="0.25">
      <c r="A23" s="1"/>
      <c r="B23" s="65" t="s">
        <v>8</v>
      </c>
      <c r="C23" s="68">
        <v>207</v>
      </c>
      <c r="D23" s="59">
        <f>C23/C25</f>
        <v>0.6</v>
      </c>
      <c r="E23" s="58">
        <v>212</v>
      </c>
      <c r="F23" s="77">
        <f>E23/E25</f>
        <v>0.59217877094972071</v>
      </c>
      <c r="G23" s="68">
        <v>233</v>
      </c>
      <c r="H23" s="59">
        <f>G23/G25</f>
        <v>0.61968085106382975</v>
      </c>
      <c r="I23" s="1">
        <f>SUM(G23,E23,C23)</f>
        <v>652</v>
      </c>
      <c r="J23" s="59">
        <f>I23/I25</f>
        <v>0.60426320667284528</v>
      </c>
      <c r="K23" s="1"/>
    </row>
    <row r="24" spans="1:11" x14ac:dyDescent="0.25">
      <c r="A24" s="1"/>
      <c r="B24" s="65" t="s">
        <v>9</v>
      </c>
      <c r="C24" s="69">
        <v>138</v>
      </c>
      <c r="D24" s="61">
        <f>C24/C25</f>
        <v>0.4</v>
      </c>
      <c r="E24" s="60">
        <v>146</v>
      </c>
      <c r="F24" s="78">
        <f>E24/E25</f>
        <v>0.40782122905027934</v>
      </c>
      <c r="G24" s="69">
        <v>143</v>
      </c>
      <c r="H24" s="61">
        <f>G24/G25</f>
        <v>0.38031914893617019</v>
      </c>
      <c r="I24" s="1">
        <f t="shared" ref="I24:I25" si="1">SUM(G24,E24,C24)</f>
        <v>427</v>
      </c>
      <c r="J24" s="61">
        <f>I24/I25</f>
        <v>0.39573679332715478</v>
      </c>
      <c r="K24" s="1"/>
    </row>
    <row r="25" spans="1:11" x14ac:dyDescent="0.25">
      <c r="B25" s="71" t="s">
        <v>4</v>
      </c>
      <c r="C25" s="72">
        <f>SUM(C23:C24)</f>
        <v>345</v>
      </c>
      <c r="D25" s="73">
        <f>C25/C25</f>
        <v>1</v>
      </c>
      <c r="E25" s="74">
        <f>SUM(E23:E24)</f>
        <v>358</v>
      </c>
      <c r="F25" s="75">
        <f>E25/E25</f>
        <v>1</v>
      </c>
      <c r="G25" s="72">
        <f>SUM(G23:G24)</f>
        <v>376</v>
      </c>
      <c r="H25" s="73">
        <f>G25/G25</f>
        <v>1</v>
      </c>
      <c r="I25" s="74">
        <f t="shared" si="1"/>
        <v>1079</v>
      </c>
      <c r="J25" s="73">
        <f>I25/I25</f>
        <v>1</v>
      </c>
      <c r="K25" s="8"/>
    </row>
    <row r="26" spans="1:11" x14ac:dyDescent="0.25">
      <c r="B26" s="1" t="s">
        <v>44</v>
      </c>
      <c r="C26" s="1"/>
      <c r="D26" s="1"/>
      <c r="E26" s="1"/>
      <c r="F26" s="1"/>
      <c r="G26" s="1"/>
      <c r="H26" s="1"/>
      <c r="I26" s="1"/>
      <c r="J26" s="1"/>
      <c r="K26" s="8"/>
    </row>
    <row r="27" spans="1:11" x14ac:dyDescent="0.25">
      <c r="K27" s="8"/>
    </row>
    <row r="28" spans="1:11" x14ac:dyDescent="0.25">
      <c r="K28" s="8"/>
    </row>
    <row r="30" spans="1:11" x14ac:dyDescent="0.25">
      <c r="A30" s="4"/>
    </row>
    <row r="31" spans="1:11" x14ac:dyDescent="0.25">
      <c r="A31" s="4"/>
    </row>
    <row r="32" spans="1:11" x14ac:dyDescent="0.25">
      <c r="A32" s="4"/>
      <c r="D32" s="3"/>
      <c r="E32" s="3"/>
    </row>
    <row r="33" spans="1:8" x14ac:dyDescent="0.25">
      <c r="A33" s="1"/>
      <c r="B33" s="1"/>
      <c r="C33" s="1"/>
      <c r="D33" s="54"/>
      <c r="E33" s="54"/>
      <c r="F33" s="1"/>
      <c r="G33" s="1"/>
      <c r="H33" s="1"/>
    </row>
    <row r="34" spans="1:8" ht="27.75" customHeight="1" x14ac:dyDescent="0.25">
      <c r="A34" s="1"/>
      <c r="B34" s="1"/>
      <c r="C34" s="1"/>
      <c r="D34" s="54"/>
      <c r="E34" s="54"/>
      <c r="F34" s="1"/>
      <c r="G34" s="1"/>
      <c r="H34" s="1"/>
    </row>
    <row r="35" spans="1:8" x14ac:dyDescent="0.25">
      <c r="A35" s="1"/>
      <c r="B35" s="17" t="s">
        <v>59</v>
      </c>
      <c r="C35" s="1"/>
      <c r="D35" s="1"/>
      <c r="E35" s="1"/>
      <c r="F35" s="1"/>
      <c r="G35" s="1"/>
      <c r="H35" s="1"/>
    </row>
    <row r="36" spans="1:8" ht="5.2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80" t="s">
        <v>57</v>
      </c>
      <c r="C37" s="80" t="s">
        <v>58</v>
      </c>
      <c r="D37" s="80" t="s">
        <v>0</v>
      </c>
      <c r="E37" s="80" t="s">
        <v>56</v>
      </c>
      <c r="F37" s="80"/>
      <c r="G37" s="1"/>
      <c r="H37" s="1"/>
    </row>
    <row r="38" spans="1:8" x14ac:dyDescent="0.25">
      <c r="A38" s="1"/>
      <c r="B38" s="80"/>
      <c r="C38" s="80"/>
      <c r="D38" s="80"/>
      <c r="E38" s="81" t="s">
        <v>41</v>
      </c>
      <c r="F38" s="81" t="s">
        <v>42</v>
      </c>
      <c r="G38" s="1"/>
      <c r="H38" s="1"/>
    </row>
    <row r="39" spans="1:8" x14ac:dyDescent="0.25">
      <c r="A39" s="1"/>
      <c r="B39" s="85" t="s">
        <v>10</v>
      </c>
      <c r="C39" s="82">
        <v>2018</v>
      </c>
      <c r="D39" s="88">
        <v>867</v>
      </c>
      <c r="E39" s="77">
        <v>0.83160322952710497</v>
      </c>
      <c r="F39" s="89">
        <v>0.16839677047289503</v>
      </c>
      <c r="G39" s="1"/>
      <c r="H39" s="1"/>
    </row>
    <row r="40" spans="1:8" x14ac:dyDescent="0.25">
      <c r="A40" s="1"/>
      <c r="B40" s="86"/>
      <c r="C40" s="83">
        <v>2019</v>
      </c>
      <c r="D40" s="65">
        <v>1241</v>
      </c>
      <c r="E40" s="78">
        <v>0.79290894439967763</v>
      </c>
      <c r="F40" s="90">
        <v>0.20709105560032232</v>
      </c>
      <c r="G40" s="1"/>
      <c r="H40" s="1"/>
    </row>
    <row r="41" spans="1:8" x14ac:dyDescent="0.25">
      <c r="A41" s="1"/>
      <c r="B41" s="87"/>
      <c r="C41" s="84">
        <v>2020</v>
      </c>
      <c r="D41" s="66">
        <v>1315</v>
      </c>
      <c r="E41" s="92">
        <v>0.81292775665399242</v>
      </c>
      <c r="F41" s="91">
        <v>0.18707224334600761</v>
      </c>
      <c r="G41" s="1"/>
      <c r="H41" s="1"/>
    </row>
    <row r="42" spans="1:8" x14ac:dyDescent="0.25">
      <c r="A42" s="1"/>
      <c r="B42" s="86" t="s">
        <v>11</v>
      </c>
      <c r="C42" s="83">
        <v>2018</v>
      </c>
      <c r="D42" s="65">
        <v>524</v>
      </c>
      <c r="E42" s="54">
        <v>0.37786259541984735</v>
      </c>
      <c r="F42" s="90">
        <v>0.62213740458015265</v>
      </c>
      <c r="G42" s="1"/>
      <c r="H42" s="1"/>
    </row>
    <row r="43" spans="1:8" x14ac:dyDescent="0.25">
      <c r="A43" s="1"/>
      <c r="B43" s="86"/>
      <c r="C43" s="83">
        <v>2019</v>
      </c>
      <c r="D43" s="65">
        <v>588</v>
      </c>
      <c r="E43" s="54">
        <v>0.34523809523809523</v>
      </c>
      <c r="F43" s="90">
        <v>0.65476190476190477</v>
      </c>
      <c r="G43" s="1"/>
      <c r="H43" s="1"/>
    </row>
    <row r="44" spans="1:8" x14ac:dyDescent="0.25">
      <c r="A44" s="1"/>
      <c r="B44" s="86"/>
      <c r="C44" s="83">
        <v>2020</v>
      </c>
      <c r="D44" s="65">
        <v>1194</v>
      </c>
      <c r="E44" s="54">
        <v>0.27303182579564489</v>
      </c>
      <c r="F44" s="90">
        <v>0.72696817420435511</v>
      </c>
      <c r="G44" s="1"/>
      <c r="H44" s="1"/>
    </row>
    <row r="45" spans="1:8" x14ac:dyDescent="0.25">
      <c r="A45" s="1"/>
      <c r="B45" s="85" t="s">
        <v>12</v>
      </c>
      <c r="C45" s="82">
        <v>2018</v>
      </c>
      <c r="D45" s="88">
        <v>210</v>
      </c>
      <c r="E45" s="77">
        <v>0.33333333333333331</v>
      </c>
      <c r="F45" s="89">
        <v>0.66666666666666663</v>
      </c>
      <c r="G45" s="1"/>
      <c r="H45" s="1"/>
    </row>
    <row r="46" spans="1:8" x14ac:dyDescent="0.25">
      <c r="A46" s="1"/>
      <c r="B46" s="86"/>
      <c r="C46" s="83">
        <v>2019</v>
      </c>
      <c r="D46" s="65">
        <v>401</v>
      </c>
      <c r="E46" s="78">
        <v>0.2892768079800499</v>
      </c>
      <c r="F46" s="90">
        <v>0.71072319201995016</v>
      </c>
      <c r="G46" s="1"/>
      <c r="H46" s="1"/>
    </row>
    <row r="47" spans="1:8" x14ac:dyDescent="0.25">
      <c r="A47" s="1"/>
      <c r="B47" s="87"/>
      <c r="C47" s="84">
        <v>2020</v>
      </c>
      <c r="D47" s="66">
        <v>488</v>
      </c>
      <c r="E47" s="92">
        <v>0.31967213114754101</v>
      </c>
      <c r="F47" s="91">
        <v>0.68032786885245899</v>
      </c>
      <c r="G47" s="1"/>
      <c r="H47" s="1"/>
    </row>
    <row r="48" spans="1:8" x14ac:dyDescent="0.25">
      <c r="A48" s="1"/>
      <c r="B48" s="1" t="s">
        <v>44</v>
      </c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mergeCells count="19">
    <mergeCell ref="B21:B22"/>
    <mergeCell ref="C21:D21"/>
    <mergeCell ref="E21:F21"/>
    <mergeCell ref="G21:H21"/>
    <mergeCell ref="I21:J21"/>
    <mergeCell ref="D37:D38"/>
    <mergeCell ref="E37:F37"/>
    <mergeCell ref="B37:B38"/>
    <mergeCell ref="C37:C38"/>
    <mergeCell ref="C4:D4"/>
    <mergeCell ref="E4:F4"/>
    <mergeCell ref="G4:H4"/>
    <mergeCell ref="I4:J4"/>
    <mergeCell ref="B4:B5"/>
    <mergeCell ref="K25:K26"/>
    <mergeCell ref="K27:K28"/>
    <mergeCell ref="B39:B41"/>
    <mergeCell ref="B42:B44"/>
    <mergeCell ref="B45:B47"/>
  </mergeCells>
  <pageMargins left="0.7" right="0.7" top="0.75" bottom="0.75" header="0.3" footer="0.3"/>
  <pageSetup paperSize="9" orientation="portrait" horizontalDpi="0" verticalDpi="0" r:id="rId1"/>
  <ignoredErrors>
    <ignoredError sqref="D5:J5 D6:J8 A9:J25 A6:C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="70" zoomScaleNormal="70" workbookViewId="0">
      <selection activeCell="H29" sqref="H29"/>
    </sheetView>
  </sheetViews>
  <sheetFormatPr baseColWidth="10" defaultRowHeight="15" x14ac:dyDescent="0.25"/>
  <cols>
    <col min="1" max="1" width="3.85546875" customWidth="1"/>
    <col min="2" max="2" width="13.7109375" customWidth="1"/>
    <col min="6" max="6" width="13.7109375" customWidth="1"/>
    <col min="7" max="7" width="9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7" t="s">
        <v>63</v>
      </c>
      <c r="C2" s="1"/>
      <c r="D2" s="1"/>
      <c r="E2" s="1"/>
      <c r="F2" s="1"/>
      <c r="G2" s="1"/>
      <c r="H2" s="1"/>
      <c r="I2" s="1"/>
    </row>
    <row r="3" spans="1:9" ht="5.2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68" t="s">
        <v>62</v>
      </c>
      <c r="C4" s="72">
        <v>2018</v>
      </c>
      <c r="D4" s="74">
        <v>2019</v>
      </c>
      <c r="E4" s="74">
        <v>2020</v>
      </c>
      <c r="F4" s="106" t="s">
        <v>4</v>
      </c>
      <c r="G4" s="105" t="s">
        <v>3</v>
      </c>
      <c r="H4" s="1"/>
      <c r="I4" s="1"/>
    </row>
    <row r="5" spans="1:9" x14ac:dyDescent="0.25">
      <c r="A5" s="1"/>
      <c r="B5" s="88" t="s">
        <v>34</v>
      </c>
      <c r="C5" s="95">
        <v>261</v>
      </c>
      <c r="D5" s="95">
        <v>315</v>
      </c>
      <c r="E5" s="95">
        <v>610</v>
      </c>
      <c r="F5" s="99">
        <f>SUM(C5:E5)</f>
        <v>1186</v>
      </c>
      <c r="G5" s="61">
        <f>F5/SUM($F$5:$F$9)</f>
        <v>0.17369654364381956</v>
      </c>
      <c r="H5" s="1"/>
      <c r="I5" s="1"/>
    </row>
    <row r="6" spans="1:9" x14ac:dyDescent="0.25">
      <c r="A6" s="1"/>
      <c r="B6" s="65" t="s">
        <v>35</v>
      </c>
      <c r="C6" s="95">
        <v>327</v>
      </c>
      <c r="D6" s="95">
        <v>362</v>
      </c>
      <c r="E6" s="95">
        <v>242</v>
      </c>
      <c r="F6" s="99">
        <f>SUM(C6:E6)</f>
        <v>931</v>
      </c>
      <c r="G6" s="61">
        <f t="shared" ref="G6:G9" si="0">F6/SUM($F$5:$F$9)</f>
        <v>0.13635032220269477</v>
      </c>
      <c r="H6" s="1"/>
      <c r="I6" s="1"/>
    </row>
    <row r="7" spans="1:9" x14ac:dyDescent="0.25">
      <c r="A7" s="1"/>
      <c r="B7" s="65" t="s">
        <v>36</v>
      </c>
      <c r="C7" s="95">
        <v>374</v>
      </c>
      <c r="D7" s="95">
        <v>500</v>
      </c>
      <c r="E7" s="95">
        <v>616</v>
      </c>
      <c r="F7" s="99">
        <f>SUM(C7:E7)</f>
        <v>1490</v>
      </c>
      <c r="G7" s="61">
        <f t="shared" si="0"/>
        <v>0.21821909783245461</v>
      </c>
      <c r="H7" s="1"/>
      <c r="I7" s="1"/>
    </row>
    <row r="8" spans="1:9" x14ac:dyDescent="0.25">
      <c r="A8" s="1"/>
      <c r="B8" s="65" t="s">
        <v>37</v>
      </c>
      <c r="C8" s="95">
        <v>60</v>
      </c>
      <c r="D8" s="95">
        <v>140</v>
      </c>
      <c r="E8" s="95">
        <v>109</v>
      </c>
      <c r="F8" s="99">
        <f>SUM(C8:E8)</f>
        <v>309</v>
      </c>
      <c r="G8" s="61">
        <f t="shared" si="0"/>
        <v>4.5254833040421792E-2</v>
      </c>
      <c r="H8" s="1"/>
      <c r="I8" s="1"/>
    </row>
    <row r="9" spans="1:9" x14ac:dyDescent="0.25">
      <c r="A9" s="1"/>
      <c r="B9" s="66" t="s">
        <v>38</v>
      </c>
      <c r="C9" s="96">
        <v>579</v>
      </c>
      <c r="D9" s="96">
        <v>913</v>
      </c>
      <c r="E9" s="96">
        <v>1420</v>
      </c>
      <c r="F9" s="100">
        <f>SUM(C9:E9)</f>
        <v>2912</v>
      </c>
      <c r="G9" s="97">
        <f t="shared" si="0"/>
        <v>0.42647920328060923</v>
      </c>
      <c r="H9" s="1"/>
      <c r="I9" s="1"/>
    </row>
    <row r="10" spans="1:9" x14ac:dyDescent="0.25">
      <c r="A10" s="1"/>
      <c r="B10" s="1" t="s">
        <v>44</v>
      </c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7" t="s">
        <v>64</v>
      </c>
      <c r="C19" s="1"/>
      <c r="D19" s="1"/>
      <c r="E19" s="1"/>
      <c r="F19" s="1"/>
      <c r="G19" s="1"/>
      <c r="H19" s="1"/>
      <c r="I19" s="1"/>
    </row>
    <row r="20" spans="1:9" ht="3" customHeight="1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68" t="s">
        <v>62</v>
      </c>
      <c r="C21" s="72">
        <v>2018</v>
      </c>
      <c r="D21" s="74">
        <v>2019</v>
      </c>
      <c r="E21" s="105">
        <v>2020</v>
      </c>
      <c r="F21" s="106" t="s">
        <v>4</v>
      </c>
      <c r="G21" s="105" t="s">
        <v>3</v>
      </c>
      <c r="H21" s="1"/>
      <c r="I21" s="1"/>
    </row>
    <row r="22" spans="1:9" x14ac:dyDescent="0.25">
      <c r="A22" s="1"/>
      <c r="B22" s="88" t="s">
        <v>34</v>
      </c>
      <c r="C22" s="95">
        <v>81</v>
      </c>
      <c r="D22" s="95">
        <v>69</v>
      </c>
      <c r="E22" s="95">
        <v>89</v>
      </c>
      <c r="F22" s="99">
        <f>SUM(C22,D22,E22)</f>
        <v>239</v>
      </c>
      <c r="G22" s="61">
        <f>F22/SUM($F$22:$F$26)</f>
        <v>0.22150139017608897</v>
      </c>
      <c r="H22" s="1"/>
      <c r="I22" s="1"/>
    </row>
    <row r="23" spans="1:9" x14ac:dyDescent="0.25">
      <c r="A23" s="1"/>
      <c r="B23" s="65" t="s">
        <v>35</v>
      </c>
      <c r="C23" s="95">
        <v>81</v>
      </c>
      <c r="D23" s="95">
        <v>116</v>
      </c>
      <c r="E23" s="95">
        <v>84</v>
      </c>
      <c r="F23" s="99">
        <f>SUM(C23,D23,E23)</f>
        <v>281</v>
      </c>
      <c r="G23" s="61">
        <f t="shared" ref="G23:G26" si="1">F23/SUM($F$22:$F$26)</f>
        <v>0.26042632066728455</v>
      </c>
      <c r="H23" s="1"/>
      <c r="I23" s="1"/>
    </row>
    <row r="24" spans="1:9" x14ac:dyDescent="0.25">
      <c r="A24" s="1"/>
      <c r="B24" s="65" t="s">
        <v>36</v>
      </c>
      <c r="C24" s="95">
        <v>69</v>
      </c>
      <c r="D24" s="95">
        <v>47</v>
      </c>
      <c r="E24" s="95">
        <v>50</v>
      </c>
      <c r="F24" s="99">
        <f>SUM(C24,D24,E24)</f>
        <v>166</v>
      </c>
      <c r="G24" s="61">
        <f t="shared" si="1"/>
        <v>0.15384615384615385</v>
      </c>
      <c r="H24" s="1"/>
      <c r="I24" s="1"/>
    </row>
    <row r="25" spans="1:9" x14ac:dyDescent="0.25">
      <c r="A25" s="1"/>
      <c r="B25" s="65" t="s">
        <v>37</v>
      </c>
      <c r="C25" s="95">
        <v>17</v>
      </c>
      <c r="D25" s="95">
        <v>15</v>
      </c>
      <c r="E25" s="95">
        <v>32</v>
      </c>
      <c r="F25" s="99">
        <f>SUM(C25,D25,E25)</f>
        <v>64</v>
      </c>
      <c r="G25" s="61">
        <f t="shared" si="1"/>
        <v>5.9314179796107508E-2</v>
      </c>
      <c r="H25" s="1"/>
      <c r="I25" s="1"/>
    </row>
    <row r="26" spans="1:9" x14ac:dyDescent="0.25">
      <c r="A26" s="1"/>
      <c r="B26" s="66" t="s">
        <v>38</v>
      </c>
      <c r="C26" s="96">
        <v>97</v>
      </c>
      <c r="D26" s="96">
        <v>111</v>
      </c>
      <c r="E26" s="96">
        <v>121</v>
      </c>
      <c r="F26" s="100">
        <f>SUM(C26,D26,E26)</f>
        <v>329</v>
      </c>
      <c r="G26" s="97">
        <f t="shared" si="1"/>
        <v>0.30491195551436517</v>
      </c>
      <c r="H26" s="1"/>
      <c r="I26" s="1"/>
    </row>
    <row r="27" spans="1:9" x14ac:dyDescent="0.25">
      <c r="A27" s="1"/>
      <c r="B27" s="1" t="s">
        <v>44</v>
      </c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4"/>
  <sheetViews>
    <sheetView showGridLines="0" tabSelected="1" zoomScale="70" zoomScaleNormal="70" workbookViewId="0">
      <selection activeCell="F56" sqref="F56"/>
    </sheetView>
  </sheetViews>
  <sheetFormatPr baseColWidth="10" defaultRowHeight="15" x14ac:dyDescent="0.25"/>
  <cols>
    <col min="1" max="1" width="2.85546875" customWidth="1"/>
    <col min="2" max="2" width="41.7109375" customWidth="1"/>
    <col min="3" max="4" width="11.42578125" customWidth="1"/>
  </cols>
  <sheetData>
    <row r="2" spans="2:14" x14ac:dyDescent="0.25">
      <c r="B2" s="9" t="s">
        <v>70</v>
      </c>
    </row>
    <row r="3" spans="2:14" ht="4.5" customHeight="1" x14ac:dyDescent="0.25"/>
    <row r="4" spans="2:14" x14ac:dyDescent="0.25">
      <c r="B4" s="120" t="s">
        <v>2</v>
      </c>
      <c r="C4" s="107">
        <v>2018</v>
      </c>
      <c r="D4" s="108"/>
      <c r="E4" s="108"/>
      <c r="F4" s="109"/>
      <c r="G4" s="108">
        <v>2019</v>
      </c>
      <c r="H4" s="108"/>
      <c r="I4" s="108"/>
      <c r="J4" s="108"/>
      <c r="K4" s="107">
        <v>2020</v>
      </c>
      <c r="L4" s="108"/>
      <c r="M4" s="108"/>
      <c r="N4" s="109"/>
    </row>
    <row r="5" spans="2:14" x14ac:dyDescent="0.25">
      <c r="B5" s="121"/>
      <c r="C5" s="123" t="s">
        <v>0</v>
      </c>
      <c r="D5" s="123"/>
      <c r="E5" s="123" t="s">
        <v>1</v>
      </c>
      <c r="F5" s="123"/>
      <c r="G5" s="125" t="s">
        <v>0</v>
      </c>
      <c r="H5" s="123"/>
      <c r="I5" s="123" t="s">
        <v>1</v>
      </c>
      <c r="J5" s="127"/>
      <c r="K5" s="123" t="s">
        <v>0</v>
      </c>
      <c r="L5" s="123"/>
      <c r="M5" s="123" t="s">
        <v>1</v>
      </c>
      <c r="N5" s="123"/>
    </row>
    <row r="6" spans="2:14" ht="30.75" customHeight="1" x14ac:dyDescent="0.25">
      <c r="B6" s="122"/>
      <c r="C6" s="124" t="s">
        <v>68</v>
      </c>
      <c r="D6" s="124" t="s">
        <v>69</v>
      </c>
      <c r="E6" s="124" t="s">
        <v>68</v>
      </c>
      <c r="F6" s="124" t="s">
        <v>69</v>
      </c>
      <c r="G6" s="126" t="s">
        <v>68</v>
      </c>
      <c r="H6" s="124" t="s">
        <v>69</v>
      </c>
      <c r="I6" s="124" t="s">
        <v>68</v>
      </c>
      <c r="J6" s="128" t="s">
        <v>69</v>
      </c>
      <c r="K6" s="124" t="s">
        <v>68</v>
      </c>
      <c r="L6" s="124" t="s">
        <v>69</v>
      </c>
      <c r="M6" s="124" t="s">
        <v>68</v>
      </c>
      <c r="N6" s="124" t="s">
        <v>69</v>
      </c>
    </row>
    <row r="7" spans="2:14" x14ac:dyDescent="0.25">
      <c r="B7" s="68" t="s">
        <v>13</v>
      </c>
      <c r="C7" s="98">
        <v>4</v>
      </c>
      <c r="D7" s="77">
        <f>C7/C$33</f>
        <v>2.4984384759525295E-3</v>
      </c>
      <c r="E7" s="94">
        <v>2</v>
      </c>
      <c r="F7" s="59">
        <f>E7/E$33</f>
        <v>5.7971014492753624E-3</v>
      </c>
      <c r="G7" s="94">
        <v>5</v>
      </c>
      <c r="H7" s="77">
        <f>G7/G$33</f>
        <v>2.2502250225022503E-3</v>
      </c>
      <c r="I7" s="94">
        <v>1</v>
      </c>
      <c r="J7" s="77">
        <f>I7/I$33</f>
        <v>2.840909090909091E-3</v>
      </c>
      <c r="K7" s="98">
        <v>5</v>
      </c>
      <c r="L7" s="77">
        <f>K7/K$33</f>
        <v>1.6683350016683349E-3</v>
      </c>
      <c r="M7" s="94">
        <v>2</v>
      </c>
      <c r="N7" s="59">
        <f>M7/M$33</f>
        <v>5.3191489361702126E-3</v>
      </c>
    </row>
    <row r="8" spans="2:14" x14ac:dyDescent="0.25">
      <c r="B8" s="69" t="s">
        <v>14</v>
      </c>
      <c r="C8" s="99">
        <v>9</v>
      </c>
      <c r="D8" s="78">
        <f t="shared" ref="D8:N33" si="0">C8/C$33</f>
        <v>5.6214865708931914E-3</v>
      </c>
      <c r="E8" s="95"/>
      <c r="F8" s="61">
        <f t="shared" si="0"/>
        <v>0</v>
      </c>
      <c r="G8" s="95">
        <v>12</v>
      </c>
      <c r="H8" s="78">
        <f t="shared" ref="H8" si="1">G8/G$33</f>
        <v>5.4005400540054005E-3</v>
      </c>
      <c r="I8" s="95">
        <v>2</v>
      </c>
      <c r="J8" s="78">
        <f t="shared" ref="J8" si="2">I8/I$33</f>
        <v>5.681818181818182E-3</v>
      </c>
      <c r="K8" s="99">
        <v>20</v>
      </c>
      <c r="L8" s="78">
        <f t="shared" ref="L8" si="3">K8/K$33</f>
        <v>6.6733400066733397E-3</v>
      </c>
      <c r="M8" s="95">
        <v>5</v>
      </c>
      <c r="N8" s="61">
        <f t="shared" ref="N8" si="4">M8/M$33</f>
        <v>1.3297872340425532E-2</v>
      </c>
    </row>
    <row r="9" spans="2:14" x14ac:dyDescent="0.25">
      <c r="B9" s="69" t="s">
        <v>15</v>
      </c>
      <c r="C9" s="99"/>
      <c r="D9" s="78">
        <f t="shared" si="0"/>
        <v>0</v>
      </c>
      <c r="E9" s="95"/>
      <c r="F9" s="61">
        <f t="shared" si="0"/>
        <v>0</v>
      </c>
      <c r="G9" s="95">
        <v>4</v>
      </c>
      <c r="H9" s="78">
        <f t="shared" ref="H9" si="5">G9/G$33</f>
        <v>1.8001800180018001E-3</v>
      </c>
      <c r="I9" s="95"/>
      <c r="J9" s="78">
        <f t="shared" ref="J9" si="6">I9/I$33</f>
        <v>0</v>
      </c>
      <c r="K9" s="99">
        <v>7</v>
      </c>
      <c r="L9" s="78">
        <f t="shared" ref="L9" si="7">K9/K$33</f>
        <v>2.3356690023356688E-3</v>
      </c>
      <c r="M9" s="95">
        <v>1</v>
      </c>
      <c r="N9" s="61">
        <f t="shared" ref="N9" si="8">M9/M$33</f>
        <v>2.6595744680851063E-3</v>
      </c>
    </row>
    <row r="10" spans="2:14" x14ac:dyDescent="0.25">
      <c r="B10" s="69" t="s">
        <v>16</v>
      </c>
      <c r="C10" s="99">
        <v>75</v>
      </c>
      <c r="D10" s="78">
        <f t="shared" si="0"/>
        <v>4.6845721424109935E-2</v>
      </c>
      <c r="E10" s="95">
        <v>17</v>
      </c>
      <c r="F10" s="61">
        <f t="shared" si="0"/>
        <v>4.9275362318840582E-2</v>
      </c>
      <c r="G10" s="95">
        <v>128</v>
      </c>
      <c r="H10" s="78">
        <f t="shared" ref="H10" si="9">G10/G$33</f>
        <v>5.7605760576057603E-2</v>
      </c>
      <c r="I10" s="95">
        <v>17</v>
      </c>
      <c r="J10" s="78">
        <f t="shared" ref="J10" si="10">I10/I$33</f>
        <v>4.8295454545454544E-2</v>
      </c>
      <c r="K10" s="99">
        <v>179</v>
      </c>
      <c r="L10" s="78">
        <f t="shared" ref="L10" si="11">K10/K$33</f>
        <v>5.9726393059726393E-2</v>
      </c>
      <c r="M10" s="95">
        <v>13</v>
      </c>
      <c r="N10" s="61">
        <f t="shared" ref="N10" si="12">M10/M$33</f>
        <v>3.4574468085106384E-2</v>
      </c>
    </row>
    <row r="11" spans="2:14" x14ac:dyDescent="0.25">
      <c r="B11" s="69" t="s">
        <v>17</v>
      </c>
      <c r="C11" s="99">
        <v>17</v>
      </c>
      <c r="D11" s="78">
        <f t="shared" si="0"/>
        <v>1.0618363522798251E-2</v>
      </c>
      <c r="E11" s="95">
        <v>2</v>
      </c>
      <c r="F11" s="61">
        <f t="shared" si="0"/>
        <v>5.7971014492753624E-3</v>
      </c>
      <c r="G11" s="95">
        <v>27</v>
      </c>
      <c r="H11" s="78">
        <f t="shared" ref="H11" si="13">G11/G$33</f>
        <v>1.2151215121512151E-2</v>
      </c>
      <c r="I11" s="95">
        <v>4</v>
      </c>
      <c r="J11" s="78">
        <f t="shared" ref="J11" si="14">I11/I$33</f>
        <v>1.1363636363636364E-2</v>
      </c>
      <c r="K11" s="99">
        <v>51</v>
      </c>
      <c r="L11" s="78">
        <f t="shared" ref="L11" si="15">K11/K$33</f>
        <v>1.7017017017017019E-2</v>
      </c>
      <c r="M11" s="95">
        <v>4</v>
      </c>
      <c r="N11" s="61">
        <f t="shared" ref="N11" si="16">M11/M$33</f>
        <v>1.0638297872340425E-2</v>
      </c>
    </row>
    <row r="12" spans="2:14" x14ac:dyDescent="0.25">
      <c r="B12" s="69" t="s">
        <v>18</v>
      </c>
      <c r="C12" s="99">
        <v>10</v>
      </c>
      <c r="D12" s="78">
        <f t="shared" si="0"/>
        <v>6.2460961898813238E-3</v>
      </c>
      <c r="E12" s="95">
        <v>2</v>
      </c>
      <c r="F12" s="61">
        <f t="shared" si="0"/>
        <v>5.7971014492753624E-3</v>
      </c>
      <c r="G12" s="95">
        <v>19</v>
      </c>
      <c r="H12" s="78">
        <f t="shared" ref="H12" si="17">G12/G$33</f>
        <v>8.5508550855085512E-3</v>
      </c>
      <c r="I12" s="95">
        <v>2</v>
      </c>
      <c r="J12" s="78">
        <f t="shared" ref="J12" si="18">I12/I$33</f>
        <v>5.681818181818182E-3</v>
      </c>
      <c r="K12" s="99">
        <v>18</v>
      </c>
      <c r="L12" s="78">
        <f t="shared" ref="L12" si="19">K12/K$33</f>
        <v>6.006006006006006E-3</v>
      </c>
      <c r="M12" s="95">
        <v>1</v>
      </c>
      <c r="N12" s="61">
        <f t="shared" ref="N12" si="20">M12/M$33</f>
        <v>2.6595744680851063E-3</v>
      </c>
    </row>
    <row r="13" spans="2:14" x14ac:dyDescent="0.25">
      <c r="B13" s="69" t="s">
        <v>19</v>
      </c>
      <c r="C13" s="99">
        <v>62</v>
      </c>
      <c r="D13" s="78">
        <f t="shared" si="0"/>
        <v>3.8725796377264213E-2</v>
      </c>
      <c r="E13" s="95">
        <v>12</v>
      </c>
      <c r="F13" s="61">
        <f t="shared" si="0"/>
        <v>3.4782608695652174E-2</v>
      </c>
      <c r="G13" s="95">
        <v>115</v>
      </c>
      <c r="H13" s="78">
        <f t="shared" ref="H13" si="21">G13/G$33</f>
        <v>5.1755175517551752E-2</v>
      </c>
      <c r="I13" s="95">
        <v>23</v>
      </c>
      <c r="J13" s="78">
        <f t="shared" ref="J13" si="22">I13/I$33</f>
        <v>6.5340909090909088E-2</v>
      </c>
      <c r="K13" s="99">
        <v>162</v>
      </c>
      <c r="L13" s="78">
        <f t="shared" ref="L13" si="23">K13/K$33</f>
        <v>5.4054054054054057E-2</v>
      </c>
      <c r="M13" s="95">
        <v>22</v>
      </c>
      <c r="N13" s="61">
        <f t="shared" ref="N13" si="24">M13/M$33</f>
        <v>5.8510638297872342E-2</v>
      </c>
    </row>
    <row r="14" spans="2:14" x14ac:dyDescent="0.25">
      <c r="B14" s="69" t="s">
        <v>20</v>
      </c>
      <c r="C14" s="99"/>
      <c r="D14" s="78">
        <f t="shared" si="0"/>
        <v>0</v>
      </c>
      <c r="E14" s="95"/>
      <c r="F14" s="61">
        <f t="shared" si="0"/>
        <v>0</v>
      </c>
      <c r="G14" s="95">
        <v>4</v>
      </c>
      <c r="H14" s="78">
        <f t="shared" ref="H14" si="25">G14/G$33</f>
        <v>1.8001800180018001E-3</v>
      </c>
      <c r="I14" s="95">
        <v>1</v>
      </c>
      <c r="J14" s="78">
        <f t="shared" ref="J14" si="26">I14/I$33</f>
        <v>2.840909090909091E-3</v>
      </c>
      <c r="K14" s="99">
        <v>4</v>
      </c>
      <c r="L14" s="78">
        <f t="shared" ref="L14" si="27">K14/K$33</f>
        <v>1.3346680013346681E-3</v>
      </c>
      <c r="M14" s="95"/>
      <c r="N14" s="61">
        <f t="shared" ref="N14" si="28">M14/M$33</f>
        <v>0</v>
      </c>
    </row>
    <row r="15" spans="2:14" x14ac:dyDescent="0.25">
      <c r="B15" s="69" t="s">
        <v>21</v>
      </c>
      <c r="C15" s="99">
        <v>9</v>
      </c>
      <c r="D15" s="78">
        <f t="shared" si="0"/>
        <v>5.6214865708931914E-3</v>
      </c>
      <c r="E15" s="95">
        <v>4</v>
      </c>
      <c r="F15" s="61">
        <f t="shared" si="0"/>
        <v>1.1594202898550725E-2</v>
      </c>
      <c r="G15" s="95">
        <v>7</v>
      </c>
      <c r="H15" s="78">
        <f t="shared" ref="H15" si="29">G15/G$33</f>
        <v>3.1503150315031502E-3</v>
      </c>
      <c r="I15" s="95">
        <v>1</v>
      </c>
      <c r="J15" s="78">
        <f t="shared" ref="J15" si="30">I15/I$33</f>
        <v>2.840909090909091E-3</v>
      </c>
      <c r="K15" s="99">
        <v>20</v>
      </c>
      <c r="L15" s="78">
        <f t="shared" ref="L15" si="31">K15/K$33</f>
        <v>6.6733400066733397E-3</v>
      </c>
      <c r="M15" s="95">
        <v>5</v>
      </c>
      <c r="N15" s="61">
        <f t="shared" ref="N15" si="32">M15/M$33</f>
        <v>1.3297872340425532E-2</v>
      </c>
    </row>
    <row r="16" spans="2:14" x14ac:dyDescent="0.25">
      <c r="B16" s="69" t="s">
        <v>22</v>
      </c>
      <c r="C16" s="99">
        <v>5</v>
      </c>
      <c r="D16" s="78">
        <f t="shared" si="0"/>
        <v>3.1230480949406619E-3</v>
      </c>
      <c r="E16" s="95">
        <v>1</v>
      </c>
      <c r="F16" s="61">
        <f t="shared" si="0"/>
        <v>2.8985507246376812E-3</v>
      </c>
      <c r="G16" s="95">
        <v>8</v>
      </c>
      <c r="H16" s="78">
        <f t="shared" ref="H16" si="33">G16/G$33</f>
        <v>3.6003600360036002E-3</v>
      </c>
      <c r="I16" s="95">
        <v>3</v>
      </c>
      <c r="J16" s="78">
        <f t="shared" ref="J16" si="34">I16/I$33</f>
        <v>8.5227272727272721E-3</v>
      </c>
      <c r="K16" s="99">
        <v>13</v>
      </c>
      <c r="L16" s="78">
        <f t="shared" ref="L16" si="35">K16/K$33</f>
        <v>4.3376710043376713E-3</v>
      </c>
      <c r="M16" s="95">
        <v>4</v>
      </c>
      <c r="N16" s="61">
        <f t="shared" ref="N16" si="36">M16/M$33</f>
        <v>1.0638297872340425E-2</v>
      </c>
    </row>
    <row r="17" spans="2:14" x14ac:dyDescent="0.25">
      <c r="B17" s="69" t="s">
        <v>23</v>
      </c>
      <c r="C17" s="99">
        <v>27</v>
      </c>
      <c r="D17" s="78">
        <f t="shared" si="0"/>
        <v>1.6864459712679577E-2</v>
      </c>
      <c r="E17" s="95">
        <v>5</v>
      </c>
      <c r="F17" s="61">
        <f t="shared" si="0"/>
        <v>1.4492753623188406E-2</v>
      </c>
      <c r="G17" s="95">
        <v>46</v>
      </c>
      <c r="H17" s="78">
        <f t="shared" ref="H17" si="37">G17/G$33</f>
        <v>2.0702070207020702E-2</v>
      </c>
      <c r="I17" s="95">
        <v>8</v>
      </c>
      <c r="J17" s="78">
        <f t="shared" ref="J17" si="38">I17/I$33</f>
        <v>2.2727272727272728E-2</v>
      </c>
      <c r="K17" s="99">
        <v>54</v>
      </c>
      <c r="L17" s="78">
        <f t="shared" ref="L17" si="39">K17/K$33</f>
        <v>1.8018018018018018E-2</v>
      </c>
      <c r="M17" s="95">
        <v>10</v>
      </c>
      <c r="N17" s="61">
        <f t="shared" ref="N17" si="40">M17/M$33</f>
        <v>2.6595744680851064E-2</v>
      </c>
    </row>
    <row r="18" spans="2:14" x14ac:dyDescent="0.25">
      <c r="B18" s="69" t="s">
        <v>24</v>
      </c>
      <c r="C18" s="99">
        <v>49</v>
      </c>
      <c r="D18" s="78">
        <f t="shared" si="0"/>
        <v>3.0605871330418487E-2</v>
      </c>
      <c r="E18" s="95">
        <v>13</v>
      </c>
      <c r="F18" s="61">
        <f t="shared" si="0"/>
        <v>3.7681159420289857E-2</v>
      </c>
      <c r="G18" s="95">
        <v>66</v>
      </c>
      <c r="H18" s="78">
        <f t="shared" ref="H18" si="41">G18/G$33</f>
        <v>2.9702970297029702E-2</v>
      </c>
      <c r="I18" s="95">
        <v>13</v>
      </c>
      <c r="J18" s="78">
        <f t="shared" ref="J18" si="42">I18/I$33</f>
        <v>3.6931818181818184E-2</v>
      </c>
      <c r="K18" s="99">
        <v>118</v>
      </c>
      <c r="L18" s="78">
        <f t="shared" ref="L18" si="43">K18/K$33</f>
        <v>3.9372706039372707E-2</v>
      </c>
      <c r="M18" s="95">
        <v>17</v>
      </c>
      <c r="N18" s="61">
        <f t="shared" ref="N18" si="44">M18/M$33</f>
        <v>4.5212765957446811E-2</v>
      </c>
    </row>
    <row r="19" spans="2:14" x14ac:dyDescent="0.25">
      <c r="B19" s="69" t="s">
        <v>25</v>
      </c>
      <c r="C19" s="99">
        <v>23</v>
      </c>
      <c r="D19" s="78">
        <f t="shared" si="0"/>
        <v>1.4366021236727046E-2</v>
      </c>
      <c r="E19" s="95">
        <v>10</v>
      </c>
      <c r="F19" s="61">
        <f t="shared" si="0"/>
        <v>2.8985507246376812E-2</v>
      </c>
      <c r="G19" s="95">
        <v>58</v>
      </c>
      <c r="H19" s="78">
        <f t="shared" ref="H19" si="45">G19/G$33</f>
        <v>2.6102610261026102E-2</v>
      </c>
      <c r="I19" s="95">
        <v>6</v>
      </c>
      <c r="J19" s="78">
        <f t="shared" ref="J19" si="46">I19/I$33</f>
        <v>1.7045454545454544E-2</v>
      </c>
      <c r="K19" s="99">
        <v>65</v>
      </c>
      <c r="L19" s="78">
        <f t="shared" ref="L19" si="47">K19/K$33</f>
        <v>2.1688355021688355E-2</v>
      </c>
      <c r="M19" s="95">
        <v>12</v>
      </c>
      <c r="N19" s="61">
        <f t="shared" ref="N19" si="48">M19/M$33</f>
        <v>3.1914893617021274E-2</v>
      </c>
    </row>
    <row r="20" spans="2:14" x14ac:dyDescent="0.25">
      <c r="B20" s="110" t="s">
        <v>39</v>
      </c>
      <c r="C20" s="115">
        <v>1217</v>
      </c>
      <c r="D20" s="112">
        <f t="shared" si="0"/>
        <v>0.76014990630855717</v>
      </c>
      <c r="E20" s="111">
        <v>250</v>
      </c>
      <c r="F20" s="116">
        <f t="shared" si="0"/>
        <v>0.72463768115942029</v>
      </c>
      <c r="G20" s="111">
        <v>1588</v>
      </c>
      <c r="H20" s="112">
        <f t="shared" ref="H20" si="49">G20/G$33</f>
        <v>0.7146714671467147</v>
      </c>
      <c r="I20" s="111">
        <v>246</v>
      </c>
      <c r="J20" s="112">
        <f t="shared" ref="J20" si="50">I20/I$33</f>
        <v>0.69886363636363635</v>
      </c>
      <c r="K20" s="115">
        <v>2063</v>
      </c>
      <c r="L20" s="112">
        <f t="shared" ref="L20" si="51">K20/K$33</f>
        <v>0.68835502168835505</v>
      </c>
      <c r="M20" s="111">
        <v>241</v>
      </c>
      <c r="N20" s="116">
        <f t="shared" ref="N20" si="52">M20/M$33</f>
        <v>0.64095744680851063</v>
      </c>
    </row>
    <row r="21" spans="2:14" x14ac:dyDescent="0.25">
      <c r="B21" s="69" t="s">
        <v>65</v>
      </c>
      <c r="C21" s="99">
        <v>9</v>
      </c>
      <c r="D21" s="78">
        <f t="shared" si="0"/>
        <v>5.6214865708931914E-3</v>
      </c>
      <c r="E21" s="95">
        <v>4</v>
      </c>
      <c r="F21" s="61">
        <f t="shared" si="0"/>
        <v>1.1594202898550725E-2</v>
      </c>
      <c r="G21" s="95">
        <v>10</v>
      </c>
      <c r="H21" s="78">
        <f t="shared" ref="H21" si="53">G21/G$33</f>
        <v>4.5004500450045006E-3</v>
      </c>
      <c r="I21" s="95">
        <v>3</v>
      </c>
      <c r="J21" s="78">
        <f t="shared" ref="J21" si="54">I21/I$33</f>
        <v>8.5227272727272721E-3</v>
      </c>
      <c r="K21" s="99">
        <v>12</v>
      </c>
      <c r="L21" s="78">
        <f t="shared" ref="L21" si="55">K21/K$33</f>
        <v>4.004004004004004E-3</v>
      </c>
      <c r="M21" s="95">
        <v>3</v>
      </c>
      <c r="N21" s="61">
        <f t="shared" ref="N21" si="56">M21/M$33</f>
        <v>7.9787234042553185E-3</v>
      </c>
    </row>
    <row r="22" spans="2:14" x14ac:dyDescent="0.25">
      <c r="B22" s="69" t="s">
        <v>26</v>
      </c>
      <c r="C22" s="99">
        <v>11</v>
      </c>
      <c r="D22" s="78">
        <f t="shared" si="0"/>
        <v>6.8707058088694562E-3</v>
      </c>
      <c r="E22" s="95">
        <v>3</v>
      </c>
      <c r="F22" s="61">
        <f t="shared" si="0"/>
        <v>8.6956521739130436E-3</v>
      </c>
      <c r="G22" s="95">
        <v>13</v>
      </c>
      <c r="H22" s="78">
        <f t="shared" ref="H22" si="57">G22/G$33</f>
        <v>5.8505850585058505E-3</v>
      </c>
      <c r="I22" s="95">
        <v>3</v>
      </c>
      <c r="J22" s="78">
        <f t="shared" ref="J22" si="58">I22/I$33</f>
        <v>8.5227272727272721E-3</v>
      </c>
      <c r="K22" s="99">
        <v>23</v>
      </c>
      <c r="L22" s="78">
        <f t="shared" ref="L22" si="59">K22/K$33</f>
        <v>7.6743410076743407E-3</v>
      </c>
      <c r="M22" s="95">
        <v>3</v>
      </c>
      <c r="N22" s="61">
        <f t="shared" ref="N22" si="60">M22/M$33</f>
        <v>7.9787234042553185E-3</v>
      </c>
    </row>
    <row r="23" spans="2:14" x14ac:dyDescent="0.25">
      <c r="B23" s="69" t="s">
        <v>67</v>
      </c>
      <c r="C23" s="99"/>
      <c r="D23" s="78">
        <f t="shared" si="0"/>
        <v>0</v>
      </c>
      <c r="E23" s="95"/>
      <c r="F23" s="61">
        <f t="shared" si="0"/>
        <v>0</v>
      </c>
      <c r="G23" s="95">
        <v>3</v>
      </c>
      <c r="H23" s="78">
        <f t="shared" ref="H23" si="61">G23/G$33</f>
        <v>1.3501350135013501E-3</v>
      </c>
      <c r="I23" s="95"/>
      <c r="J23" s="78">
        <f t="shared" ref="J23" si="62">I23/I$33</f>
        <v>0</v>
      </c>
      <c r="K23" s="99">
        <v>2</v>
      </c>
      <c r="L23" s="78">
        <f t="shared" ref="L23" si="63">K23/K$33</f>
        <v>6.6733400066733403E-4</v>
      </c>
      <c r="M23" s="95"/>
      <c r="N23" s="61">
        <f t="shared" ref="N23" si="64">M23/M$33</f>
        <v>0</v>
      </c>
    </row>
    <row r="24" spans="2:14" x14ac:dyDescent="0.25">
      <c r="B24" s="69" t="s">
        <v>27</v>
      </c>
      <c r="C24" s="99">
        <v>5</v>
      </c>
      <c r="D24" s="78">
        <f t="shared" si="0"/>
        <v>3.1230480949406619E-3</v>
      </c>
      <c r="E24" s="95"/>
      <c r="F24" s="61">
        <f t="shared" si="0"/>
        <v>0</v>
      </c>
      <c r="G24" s="95"/>
      <c r="H24" s="78">
        <f t="shared" ref="H24" si="65">G24/G$33</f>
        <v>0</v>
      </c>
      <c r="I24" s="95"/>
      <c r="J24" s="78">
        <f t="shared" ref="J24" si="66">I24/I$33</f>
        <v>0</v>
      </c>
      <c r="K24" s="99">
        <v>3</v>
      </c>
      <c r="L24" s="78">
        <f t="shared" ref="L24" si="67">K24/K$33</f>
        <v>1.001001001001001E-3</v>
      </c>
      <c r="M24" s="95">
        <v>3</v>
      </c>
      <c r="N24" s="61">
        <f t="shared" ref="N24" si="68">M24/M$33</f>
        <v>7.9787234042553185E-3</v>
      </c>
    </row>
    <row r="25" spans="2:14" x14ac:dyDescent="0.25">
      <c r="B25" s="69" t="s">
        <v>28</v>
      </c>
      <c r="C25" s="99">
        <v>4</v>
      </c>
      <c r="D25" s="78">
        <f t="shared" si="0"/>
        <v>2.4984384759525295E-3</v>
      </c>
      <c r="E25" s="95">
        <v>2</v>
      </c>
      <c r="F25" s="61">
        <f t="shared" si="0"/>
        <v>5.7971014492753624E-3</v>
      </c>
      <c r="G25" s="95">
        <v>6</v>
      </c>
      <c r="H25" s="78">
        <f t="shared" ref="H25" si="69">G25/G$33</f>
        <v>2.7002700270027003E-3</v>
      </c>
      <c r="I25" s="95"/>
      <c r="J25" s="78">
        <f t="shared" ref="J25" si="70">I25/I$33</f>
        <v>0</v>
      </c>
      <c r="K25" s="99">
        <v>8</v>
      </c>
      <c r="L25" s="78">
        <f t="shared" ref="L25" si="71">K25/K$33</f>
        <v>2.6693360026693361E-3</v>
      </c>
      <c r="M25" s="95"/>
      <c r="N25" s="61">
        <f t="shared" ref="N25" si="72">M25/M$33</f>
        <v>0</v>
      </c>
    </row>
    <row r="26" spans="2:14" x14ac:dyDescent="0.25">
      <c r="B26" s="69" t="s">
        <v>29</v>
      </c>
      <c r="C26" s="99">
        <v>16</v>
      </c>
      <c r="D26" s="78">
        <f t="shared" si="0"/>
        <v>9.9937539038101181E-3</v>
      </c>
      <c r="E26" s="95">
        <v>5</v>
      </c>
      <c r="F26" s="61">
        <f t="shared" si="0"/>
        <v>1.4492753623188406E-2</v>
      </c>
      <c r="G26" s="95">
        <v>31</v>
      </c>
      <c r="H26" s="78">
        <f t="shared" ref="H26" si="73">G26/G$33</f>
        <v>1.3951395139513951E-2</v>
      </c>
      <c r="I26" s="95">
        <v>3</v>
      </c>
      <c r="J26" s="78">
        <f t="shared" ref="J26" si="74">I26/I$33</f>
        <v>8.5227272727272721E-3</v>
      </c>
      <c r="K26" s="99">
        <v>48</v>
      </c>
      <c r="L26" s="78">
        <f t="shared" ref="L26" si="75">K26/K$33</f>
        <v>1.6016016016016016E-2</v>
      </c>
      <c r="M26" s="95">
        <v>7</v>
      </c>
      <c r="N26" s="61">
        <f t="shared" ref="N26" si="76">M26/M$33</f>
        <v>1.8617021276595744E-2</v>
      </c>
    </row>
    <row r="27" spans="2:14" x14ac:dyDescent="0.25">
      <c r="B27" s="69" t="s">
        <v>30</v>
      </c>
      <c r="C27" s="99">
        <v>24</v>
      </c>
      <c r="D27" s="78">
        <f t="shared" si="0"/>
        <v>1.4990630855715179E-2</v>
      </c>
      <c r="E27" s="95">
        <v>8</v>
      </c>
      <c r="F27" s="61">
        <f t="shared" si="0"/>
        <v>2.318840579710145E-2</v>
      </c>
      <c r="G27" s="95">
        <v>41</v>
      </c>
      <c r="H27" s="78">
        <f t="shared" ref="H27" si="77">G27/G$33</f>
        <v>1.8451845184518451E-2</v>
      </c>
      <c r="I27" s="95">
        <v>9</v>
      </c>
      <c r="J27" s="78">
        <f t="shared" ref="J27" si="78">I27/I$33</f>
        <v>2.556818181818182E-2</v>
      </c>
      <c r="K27" s="99">
        <v>61</v>
      </c>
      <c r="L27" s="78">
        <f t="shared" ref="L27" si="79">K27/K$33</f>
        <v>2.0353687020353686E-2</v>
      </c>
      <c r="M27" s="95">
        <v>13</v>
      </c>
      <c r="N27" s="61">
        <f t="shared" ref="N27" si="80">M27/M$33</f>
        <v>3.4574468085106384E-2</v>
      </c>
    </row>
    <row r="28" spans="2:14" x14ac:dyDescent="0.25">
      <c r="B28" s="69" t="s">
        <v>66</v>
      </c>
      <c r="C28" s="99">
        <v>7</v>
      </c>
      <c r="D28" s="78">
        <f t="shared" si="0"/>
        <v>4.3722673329169267E-3</v>
      </c>
      <c r="E28" s="95">
        <v>1</v>
      </c>
      <c r="F28" s="61">
        <f t="shared" si="0"/>
        <v>2.8985507246376812E-3</v>
      </c>
      <c r="G28" s="95">
        <v>6</v>
      </c>
      <c r="H28" s="78">
        <f t="shared" ref="H28" si="81">G28/G$33</f>
        <v>2.7002700270027003E-3</v>
      </c>
      <c r="I28" s="95">
        <v>1</v>
      </c>
      <c r="J28" s="78">
        <f t="shared" ref="J28" si="82">I28/I$33</f>
        <v>2.840909090909091E-3</v>
      </c>
      <c r="K28" s="99">
        <v>9</v>
      </c>
      <c r="L28" s="78">
        <f t="shared" ref="L28" si="83">K28/K$33</f>
        <v>3.003003003003003E-3</v>
      </c>
      <c r="M28" s="95">
        <v>3</v>
      </c>
      <c r="N28" s="61">
        <f t="shared" ref="N28" si="84">M28/M$33</f>
        <v>7.9787234042553185E-3</v>
      </c>
    </row>
    <row r="29" spans="2:14" x14ac:dyDescent="0.25">
      <c r="B29" s="69" t="s">
        <v>31</v>
      </c>
      <c r="C29" s="99">
        <v>14</v>
      </c>
      <c r="D29" s="78">
        <f t="shared" si="0"/>
        <v>8.7445346658338533E-3</v>
      </c>
      <c r="E29" s="95">
        <v>2</v>
      </c>
      <c r="F29" s="61">
        <f t="shared" si="0"/>
        <v>5.7971014492753624E-3</v>
      </c>
      <c r="G29" s="95">
        <v>17</v>
      </c>
      <c r="H29" s="78">
        <f t="shared" ref="H29" si="85">G29/G$33</f>
        <v>7.6507650765076504E-3</v>
      </c>
      <c r="I29" s="95">
        <v>3</v>
      </c>
      <c r="J29" s="78">
        <f t="shared" ref="J29" si="86">I29/I$33</f>
        <v>8.5227272727272721E-3</v>
      </c>
      <c r="K29" s="99">
        <v>35</v>
      </c>
      <c r="L29" s="78">
        <f t="shared" ref="L29" si="87">K29/K$33</f>
        <v>1.1678345011678345E-2</v>
      </c>
      <c r="M29" s="95">
        <v>1</v>
      </c>
      <c r="N29" s="61">
        <f t="shared" ref="N29" si="88">M29/M$33</f>
        <v>2.6595744680851063E-3</v>
      </c>
    </row>
    <row r="30" spans="2:14" x14ac:dyDescent="0.25">
      <c r="B30" s="69" t="s">
        <v>32</v>
      </c>
      <c r="C30" s="99"/>
      <c r="D30" s="78">
        <f t="shared" si="0"/>
        <v>0</v>
      </c>
      <c r="E30" s="95"/>
      <c r="F30" s="61">
        <f t="shared" si="0"/>
        <v>0</v>
      </c>
      <c r="G30" s="95">
        <v>1</v>
      </c>
      <c r="H30" s="78">
        <f t="shared" ref="H30" si="89">G30/G$33</f>
        <v>4.5004500450045003E-4</v>
      </c>
      <c r="I30" s="95"/>
      <c r="J30" s="78">
        <f t="shared" ref="J30" si="90">I30/I$33</f>
        <v>0</v>
      </c>
      <c r="K30" s="99">
        <v>1</v>
      </c>
      <c r="L30" s="78">
        <f t="shared" ref="L30" si="91">K30/K$33</f>
        <v>3.3366700033366702E-4</v>
      </c>
      <c r="M30" s="95"/>
      <c r="N30" s="61">
        <f t="shared" ref="N30" si="92">M30/M$33</f>
        <v>0</v>
      </c>
    </row>
    <row r="31" spans="2:14" x14ac:dyDescent="0.25">
      <c r="B31" s="70" t="s">
        <v>33</v>
      </c>
      <c r="C31" s="100">
        <v>4</v>
      </c>
      <c r="D31" s="92">
        <f t="shared" si="0"/>
        <v>2.4984384759525295E-3</v>
      </c>
      <c r="E31" s="96">
        <v>2</v>
      </c>
      <c r="F31" s="97">
        <f t="shared" si="0"/>
        <v>5.7971014492753624E-3</v>
      </c>
      <c r="G31" s="96">
        <v>7</v>
      </c>
      <c r="H31" s="92">
        <f t="shared" ref="H31" si="93">G31/G$33</f>
        <v>3.1503150315031502E-3</v>
      </c>
      <c r="I31" s="96">
        <v>3</v>
      </c>
      <c r="J31" s="92">
        <f t="shared" ref="J31" si="94">I31/I$33</f>
        <v>8.5227272727272721E-3</v>
      </c>
      <c r="K31" s="100">
        <v>16</v>
      </c>
      <c r="L31" s="92">
        <f t="shared" ref="L31" si="95">K31/K$33</f>
        <v>5.3386720053386722E-3</v>
      </c>
      <c r="M31" s="96">
        <v>6</v>
      </c>
      <c r="N31" s="97">
        <f t="shared" ref="N31" si="96">M31/M$33</f>
        <v>1.5957446808510637E-2</v>
      </c>
    </row>
    <row r="32" spans="2:14" x14ac:dyDescent="0.25">
      <c r="B32" s="113" t="s">
        <v>40</v>
      </c>
      <c r="C32" s="117">
        <f>SUM(C7:C19,C21:C31)</f>
        <v>384</v>
      </c>
      <c r="D32" s="118">
        <f t="shared" ref="D32:N32" si="97">SUM(D7:D19,D21:D31)</f>
        <v>0.23985009369144278</v>
      </c>
      <c r="E32" s="114">
        <f t="shared" si="97"/>
        <v>95</v>
      </c>
      <c r="F32" s="119">
        <f t="shared" si="97"/>
        <v>0.27536231884057977</v>
      </c>
      <c r="G32" s="114">
        <f t="shared" si="97"/>
        <v>634</v>
      </c>
      <c r="H32" s="118">
        <f t="shared" si="97"/>
        <v>0.2853285328532853</v>
      </c>
      <c r="I32" s="114">
        <f t="shared" si="97"/>
        <v>106</v>
      </c>
      <c r="J32" s="118">
        <f t="shared" si="97"/>
        <v>0.3011363636363637</v>
      </c>
      <c r="K32" s="117">
        <f t="shared" si="97"/>
        <v>934</v>
      </c>
      <c r="L32" s="118">
        <f t="shared" si="97"/>
        <v>0.31164497831164495</v>
      </c>
      <c r="M32" s="114">
        <f t="shared" si="97"/>
        <v>135</v>
      </c>
      <c r="N32" s="119">
        <f t="shared" si="97"/>
        <v>0.35904255319148942</v>
      </c>
    </row>
    <row r="33" spans="2:14" x14ac:dyDescent="0.25">
      <c r="B33" s="113" t="s">
        <v>72</v>
      </c>
      <c r="C33" s="117">
        <f>SUM(C7:C31)</f>
        <v>1601</v>
      </c>
      <c r="D33" s="118">
        <f t="shared" si="0"/>
        <v>1</v>
      </c>
      <c r="E33" s="114">
        <f>SUM(E7:E31)</f>
        <v>345</v>
      </c>
      <c r="F33" s="119">
        <f t="shared" si="0"/>
        <v>1</v>
      </c>
      <c r="G33" s="114">
        <f>SUM(G7:G31)</f>
        <v>2222</v>
      </c>
      <c r="H33" s="118">
        <f t="shared" si="0"/>
        <v>1</v>
      </c>
      <c r="I33" s="114">
        <f>SUM(I7:I31)</f>
        <v>352</v>
      </c>
      <c r="J33" s="118">
        <f t="shared" si="0"/>
        <v>1</v>
      </c>
      <c r="K33" s="117">
        <f>SUM(K7:K31)</f>
        <v>2997</v>
      </c>
      <c r="L33" s="118">
        <f t="shared" si="0"/>
        <v>1</v>
      </c>
      <c r="M33" s="114">
        <f>SUM(M7:M31)</f>
        <v>376</v>
      </c>
      <c r="N33" s="119">
        <f t="shared" si="0"/>
        <v>1</v>
      </c>
    </row>
    <row r="34" spans="2:14" x14ac:dyDescent="0.25">
      <c r="B34" t="s">
        <v>71</v>
      </c>
    </row>
  </sheetData>
  <mergeCells count="10">
    <mergeCell ref="K4:N4"/>
    <mergeCell ref="K5:L5"/>
    <mergeCell ref="M5:N5"/>
    <mergeCell ref="C5:D5"/>
    <mergeCell ref="E5:F5"/>
    <mergeCell ref="B4:B6"/>
    <mergeCell ref="C4:F4"/>
    <mergeCell ref="G4:J4"/>
    <mergeCell ref="G5:H5"/>
    <mergeCell ref="I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Var_general</vt:lpstr>
      <vt:lpstr>Var_xSector</vt:lpstr>
      <vt:lpstr>Var_xMontos</vt:lpstr>
      <vt:lpstr>Var_xModal</vt:lpstr>
      <vt:lpstr>Var_xCadena</vt:lpstr>
      <vt:lpstr>Var_xRegion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</cp:lastModifiedBy>
  <dcterms:created xsi:type="dcterms:W3CDTF">2021-03-03T19:07:37Z</dcterms:created>
  <dcterms:modified xsi:type="dcterms:W3CDTF">2021-07-24T06:03:00Z</dcterms:modified>
</cp:coreProperties>
</file>